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worksheets/sheet1160.xml" ContentType="application/vnd.openxmlformats-officedocument.spreadsheetml.worksheet+xml"/>
  <Override PartName="/xl/worksheets/sheet1161.xml" ContentType="application/vnd.openxmlformats-officedocument.spreadsheetml.worksheet+xml"/>
  <Override PartName="/xl/worksheets/sheet1162.xml" ContentType="application/vnd.openxmlformats-officedocument.spreadsheetml.worksheet+xml"/>
  <Override PartName="/xl/worksheets/sheet1163.xml" ContentType="application/vnd.openxmlformats-officedocument.spreadsheetml.worksheet+xml"/>
  <Override PartName="/xl/worksheets/sheet1164.xml" ContentType="application/vnd.openxmlformats-officedocument.spreadsheetml.worksheet+xml"/>
  <Override PartName="/xl/worksheets/sheet1165.xml" ContentType="application/vnd.openxmlformats-officedocument.spreadsheetml.worksheet+xml"/>
  <Override PartName="/xl/worksheets/sheet1166.xml" ContentType="application/vnd.openxmlformats-officedocument.spreadsheetml.worksheet+xml"/>
  <Override PartName="/xl/worksheets/sheet1167.xml" ContentType="application/vnd.openxmlformats-officedocument.spreadsheetml.worksheet+xml"/>
  <Override PartName="/xl/worksheets/sheet1168.xml" ContentType="application/vnd.openxmlformats-officedocument.spreadsheetml.worksheet+xml"/>
  <Override PartName="/xl/worksheets/sheet1169.xml" ContentType="application/vnd.openxmlformats-officedocument.spreadsheetml.worksheet+xml"/>
  <Override PartName="/xl/worksheets/sheet1170.xml" ContentType="application/vnd.openxmlformats-officedocument.spreadsheetml.worksheet+xml"/>
  <Override PartName="/xl/worksheets/sheet1171.xml" ContentType="application/vnd.openxmlformats-officedocument.spreadsheetml.worksheet+xml"/>
  <Override PartName="/xl/worksheets/sheet1172.xml" ContentType="application/vnd.openxmlformats-officedocument.spreadsheetml.worksheet+xml"/>
  <Override PartName="/xl/worksheets/sheet1173.xml" ContentType="application/vnd.openxmlformats-officedocument.spreadsheetml.worksheet+xml"/>
  <Override PartName="/xl/worksheets/sheet1174.xml" ContentType="application/vnd.openxmlformats-officedocument.spreadsheetml.worksheet+xml"/>
  <Override PartName="/xl/worksheets/sheet1175.xml" ContentType="application/vnd.openxmlformats-officedocument.spreadsheetml.worksheet+xml"/>
  <Override PartName="/xl/worksheets/sheet1176.xml" ContentType="application/vnd.openxmlformats-officedocument.spreadsheetml.worksheet+xml"/>
  <Override PartName="/xl/worksheets/sheet1177.xml" ContentType="application/vnd.openxmlformats-officedocument.spreadsheetml.worksheet+xml"/>
  <Override PartName="/xl/worksheets/sheet1178.xml" ContentType="application/vnd.openxmlformats-officedocument.spreadsheetml.worksheet+xml"/>
  <Override PartName="/xl/worksheets/sheet1179.xml" ContentType="application/vnd.openxmlformats-officedocument.spreadsheetml.worksheet+xml"/>
  <Override PartName="/xl/worksheets/sheet1180.xml" ContentType="application/vnd.openxmlformats-officedocument.spreadsheetml.worksheet+xml"/>
  <Override PartName="/xl/worksheets/sheet1181.xml" ContentType="application/vnd.openxmlformats-officedocument.spreadsheetml.worksheet+xml"/>
  <Override PartName="/xl/worksheets/sheet1182.xml" ContentType="application/vnd.openxmlformats-officedocument.spreadsheetml.worksheet+xml"/>
  <Override PartName="/xl/worksheets/sheet1183.xml" ContentType="application/vnd.openxmlformats-officedocument.spreadsheetml.worksheet+xml"/>
  <Override PartName="/xl/worksheets/sheet1184.xml" ContentType="application/vnd.openxmlformats-officedocument.spreadsheetml.worksheet+xml"/>
  <Override PartName="/xl/worksheets/sheet1185.xml" ContentType="application/vnd.openxmlformats-officedocument.spreadsheetml.worksheet+xml"/>
  <Override PartName="/xl/worksheets/sheet1186.xml" ContentType="application/vnd.openxmlformats-officedocument.spreadsheetml.worksheet+xml"/>
  <Override PartName="/xl/worksheets/sheet1187.xml" ContentType="application/vnd.openxmlformats-officedocument.spreadsheetml.worksheet+xml"/>
  <Override PartName="/xl/worksheets/sheet1188.xml" ContentType="application/vnd.openxmlformats-officedocument.spreadsheetml.worksheet+xml"/>
  <Override PartName="/xl/worksheets/sheet1189.xml" ContentType="application/vnd.openxmlformats-officedocument.spreadsheetml.worksheet+xml"/>
  <Override PartName="/xl/worksheets/sheet1190.xml" ContentType="application/vnd.openxmlformats-officedocument.spreadsheetml.worksheet+xml"/>
  <Override PartName="/xl/worksheets/sheet1191.xml" ContentType="application/vnd.openxmlformats-officedocument.spreadsheetml.worksheet+xml"/>
  <Override PartName="/xl/worksheets/sheet1192.xml" ContentType="application/vnd.openxmlformats-officedocument.spreadsheetml.worksheet+xml"/>
  <Override PartName="/xl/worksheets/sheet1193.xml" ContentType="application/vnd.openxmlformats-officedocument.spreadsheetml.worksheet+xml"/>
  <Override PartName="/xl/worksheets/sheet1194.xml" ContentType="application/vnd.openxmlformats-officedocument.spreadsheetml.worksheet+xml"/>
  <Override PartName="/xl/worksheets/sheet1195.xml" ContentType="application/vnd.openxmlformats-officedocument.spreadsheetml.worksheet+xml"/>
  <Override PartName="/xl/worksheets/sheet1196.xml" ContentType="application/vnd.openxmlformats-officedocument.spreadsheetml.worksheet+xml"/>
  <Override PartName="/xl/worksheets/sheet1197.xml" ContentType="application/vnd.openxmlformats-officedocument.spreadsheetml.worksheet+xml"/>
  <Override PartName="/xl/worksheets/sheet1198.xml" ContentType="application/vnd.openxmlformats-officedocument.spreadsheetml.worksheet+xml"/>
  <Override PartName="/xl/worksheets/sheet1199.xml" ContentType="application/vnd.openxmlformats-officedocument.spreadsheetml.worksheet+xml"/>
  <Override PartName="/xl/worksheets/sheet1200.xml" ContentType="application/vnd.openxmlformats-officedocument.spreadsheetml.worksheet+xml"/>
  <Override PartName="/xl/worksheets/sheet1201.xml" ContentType="application/vnd.openxmlformats-officedocument.spreadsheetml.worksheet+xml"/>
  <Override PartName="/xl/worksheets/sheet1202.xml" ContentType="application/vnd.openxmlformats-officedocument.spreadsheetml.worksheet+xml"/>
  <Override PartName="/xl/worksheets/sheet1203.xml" ContentType="application/vnd.openxmlformats-officedocument.spreadsheetml.worksheet+xml"/>
  <Override PartName="/xl/worksheets/sheet1204.xml" ContentType="application/vnd.openxmlformats-officedocument.spreadsheetml.worksheet+xml"/>
  <Override PartName="/xl/worksheets/sheet1205.xml" ContentType="application/vnd.openxmlformats-officedocument.spreadsheetml.worksheet+xml"/>
  <Override PartName="/xl/worksheets/sheet1206.xml" ContentType="application/vnd.openxmlformats-officedocument.spreadsheetml.worksheet+xml"/>
  <Override PartName="/xl/worksheets/sheet1207.xml" ContentType="application/vnd.openxmlformats-officedocument.spreadsheetml.worksheet+xml"/>
  <Override PartName="/xl/worksheets/sheet1208.xml" ContentType="application/vnd.openxmlformats-officedocument.spreadsheetml.worksheet+xml"/>
  <Override PartName="/xl/worksheets/sheet1209.xml" ContentType="application/vnd.openxmlformats-officedocument.spreadsheetml.worksheet+xml"/>
  <Override PartName="/xl/worksheets/sheet1210.xml" ContentType="application/vnd.openxmlformats-officedocument.spreadsheetml.worksheet+xml"/>
  <Override PartName="/xl/worksheets/sheet1211.xml" ContentType="application/vnd.openxmlformats-officedocument.spreadsheetml.worksheet+xml"/>
  <Override PartName="/xl/worksheets/sheet1212.xml" ContentType="application/vnd.openxmlformats-officedocument.spreadsheetml.worksheet+xml"/>
  <Override PartName="/xl/worksheets/sheet1213.xml" ContentType="application/vnd.openxmlformats-officedocument.spreadsheetml.worksheet+xml"/>
  <Override PartName="/xl/worksheets/sheet1214.xml" ContentType="application/vnd.openxmlformats-officedocument.spreadsheetml.worksheet+xml"/>
  <Override PartName="/xl/worksheets/sheet1215.xml" ContentType="application/vnd.openxmlformats-officedocument.spreadsheetml.worksheet+xml"/>
  <Override PartName="/xl/worksheets/sheet1216.xml" ContentType="application/vnd.openxmlformats-officedocument.spreadsheetml.worksheet+xml"/>
  <Override PartName="/xl/worksheets/sheet1217.xml" ContentType="application/vnd.openxmlformats-officedocument.spreadsheetml.worksheet+xml"/>
  <Override PartName="/xl/worksheets/sheet1218.xml" ContentType="application/vnd.openxmlformats-officedocument.spreadsheetml.worksheet+xml"/>
  <Override PartName="/xl/worksheets/sheet1219.xml" ContentType="application/vnd.openxmlformats-officedocument.spreadsheetml.worksheet+xml"/>
  <Override PartName="/xl/worksheets/sheet1220.xml" ContentType="application/vnd.openxmlformats-officedocument.spreadsheetml.worksheet+xml"/>
  <Override PartName="/xl/worksheets/sheet1221.xml" ContentType="application/vnd.openxmlformats-officedocument.spreadsheetml.worksheet+xml"/>
  <Override PartName="/xl/worksheets/sheet1222.xml" ContentType="application/vnd.openxmlformats-officedocument.spreadsheetml.worksheet+xml"/>
  <Override PartName="/xl/worksheets/sheet1223.xml" ContentType="application/vnd.openxmlformats-officedocument.spreadsheetml.worksheet+xml"/>
  <Override PartName="/xl/worksheets/sheet1224.xml" ContentType="application/vnd.openxmlformats-officedocument.spreadsheetml.worksheet+xml"/>
  <Override PartName="/xl/worksheets/sheet1225.xml" ContentType="application/vnd.openxmlformats-officedocument.spreadsheetml.worksheet+xml"/>
  <Override PartName="/xl/worksheets/sheet1226.xml" ContentType="application/vnd.openxmlformats-officedocument.spreadsheetml.worksheet+xml"/>
  <Override PartName="/xl/worksheets/sheet1227.xml" ContentType="application/vnd.openxmlformats-officedocument.spreadsheetml.worksheet+xml"/>
  <Override PartName="/xl/worksheets/sheet1228.xml" ContentType="application/vnd.openxmlformats-officedocument.spreadsheetml.worksheet+xml"/>
  <Override PartName="/xl/worksheets/sheet1229.xml" ContentType="application/vnd.openxmlformats-officedocument.spreadsheetml.worksheet+xml"/>
  <Override PartName="/xl/worksheets/sheet1230.xml" ContentType="application/vnd.openxmlformats-officedocument.spreadsheetml.worksheet+xml"/>
  <Override PartName="/xl/worksheets/sheet1231.xml" ContentType="application/vnd.openxmlformats-officedocument.spreadsheetml.worksheet+xml"/>
  <Override PartName="/xl/worksheets/sheet1232.xml" ContentType="application/vnd.openxmlformats-officedocument.spreadsheetml.worksheet+xml"/>
  <Override PartName="/xl/worksheets/sheet1233.xml" ContentType="application/vnd.openxmlformats-officedocument.spreadsheetml.worksheet+xml"/>
  <Override PartName="/xl/worksheets/sheet1234.xml" ContentType="application/vnd.openxmlformats-officedocument.spreadsheetml.worksheet+xml"/>
  <Override PartName="/xl/worksheets/sheet1235.xml" ContentType="application/vnd.openxmlformats-officedocument.spreadsheetml.worksheet+xml"/>
  <Override PartName="/xl/worksheets/sheet1236.xml" ContentType="application/vnd.openxmlformats-officedocument.spreadsheetml.worksheet+xml"/>
  <Override PartName="/xl/worksheets/sheet1237.xml" ContentType="application/vnd.openxmlformats-officedocument.spreadsheetml.worksheet+xml"/>
  <Override PartName="/xl/worksheets/sheet1238.xml" ContentType="application/vnd.openxmlformats-officedocument.spreadsheetml.worksheet+xml"/>
  <Override PartName="/xl/worksheets/sheet1239.xml" ContentType="application/vnd.openxmlformats-officedocument.spreadsheetml.worksheet+xml"/>
  <Override PartName="/xl/worksheets/sheet1240.xml" ContentType="application/vnd.openxmlformats-officedocument.spreadsheetml.worksheet+xml"/>
  <Override PartName="/xl/worksheets/sheet1241.xml" ContentType="application/vnd.openxmlformats-officedocument.spreadsheetml.worksheet+xml"/>
  <Override PartName="/xl/worksheets/sheet1242.xml" ContentType="application/vnd.openxmlformats-officedocument.spreadsheetml.worksheet+xml"/>
  <Override PartName="/xl/worksheets/sheet1243.xml" ContentType="application/vnd.openxmlformats-officedocument.spreadsheetml.worksheet+xml"/>
  <Override PartName="/xl/worksheets/sheet1244.xml" ContentType="application/vnd.openxmlformats-officedocument.spreadsheetml.worksheet+xml"/>
  <Override PartName="/xl/worksheets/sheet1245.xml" ContentType="application/vnd.openxmlformats-officedocument.spreadsheetml.worksheet+xml"/>
  <Override PartName="/xl/worksheets/sheet1246.xml" ContentType="application/vnd.openxmlformats-officedocument.spreadsheetml.worksheet+xml"/>
  <Override PartName="/xl/worksheets/sheet1247.xml" ContentType="application/vnd.openxmlformats-officedocument.spreadsheetml.worksheet+xml"/>
  <Override PartName="/xl/worksheets/sheet1248.xml" ContentType="application/vnd.openxmlformats-officedocument.spreadsheetml.worksheet+xml"/>
  <Override PartName="/xl/worksheets/sheet1249.xml" ContentType="application/vnd.openxmlformats-officedocument.spreadsheetml.worksheet+xml"/>
  <Override PartName="/xl/worksheets/sheet1250.xml" ContentType="application/vnd.openxmlformats-officedocument.spreadsheetml.worksheet+xml"/>
  <Override PartName="/xl/worksheets/sheet1251.xml" ContentType="application/vnd.openxmlformats-officedocument.spreadsheetml.worksheet+xml"/>
  <Override PartName="/xl/worksheets/sheet1252.xml" ContentType="application/vnd.openxmlformats-officedocument.spreadsheetml.worksheet+xml"/>
  <Override PartName="/xl/worksheets/sheet1253.xml" ContentType="application/vnd.openxmlformats-officedocument.spreadsheetml.worksheet+xml"/>
  <Override PartName="/xl/worksheets/sheet1254.xml" ContentType="application/vnd.openxmlformats-officedocument.spreadsheetml.worksheet+xml"/>
  <Override PartName="/xl/worksheets/sheet1255.xml" ContentType="application/vnd.openxmlformats-officedocument.spreadsheetml.worksheet+xml"/>
  <Override PartName="/xl/worksheets/sheet1256.xml" ContentType="application/vnd.openxmlformats-officedocument.spreadsheetml.worksheet+xml"/>
  <Override PartName="/xl/worksheets/sheet1257.xml" ContentType="application/vnd.openxmlformats-officedocument.spreadsheetml.worksheet+xml"/>
  <Override PartName="/xl/worksheets/sheet1258.xml" ContentType="application/vnd.openxmlformats-officedocument.spreadsheetml.worksheet+xml"/>
  <Override PartName="/xl/worksheets/sheet1259.xml" ContentType="application/vnd.openxmlformats-officedocument.spreadsheetml.worksheet+xml"/>
  <Override PartName="/xl/worksheets/sheet1260.xml" ContentType="application/vnd.openxmlformats-officedocument.spreadsheetml.worksheet+xml"/>
  <Override PartName="/xl/worksheets/sheet1261.xml" ContentType="application/vnd.openxmlformats-officedocument.spreadsheetml.worksheet+xml"/>
  <Override PartName="/xl/worksheets/sheet1262.xml" ContentType="application/vnd.openxmlformats-officedocument.spreadsheetml.worksheet+xml"/>
  <Override PartName="/xl/worksheets/sheet1263.xml" ContentType="application/vnd.openxmlformats-officedocument.spreadsheetml.worksheet+xml"/>
  <Override PartName="/xl/worksheets/sheet1264.xml" ContentType="application/vnd.openxmlformats-officedocument.spreadsheetml.worksheet+xml"/>
  <Override PartName="/xl/worksheets/sheet1265.xml" ContentType="application/vnd.openxmlformats-officedocument.spreadsheetml.worksheet+xml"/>
  <Override PartName="/xl/worksheets/sheet1266.xml" ContentType="application/vnd.openxmlformats-officedocument.spreadsheetml.worksheet+xml"/>
  <Override PartName="/xl/worksheets/sheet1267.xml" ContentType="application/vnd.openxmlformats-officedocument.spreadsheetml.worksheet+xml"/>
  <Override PartName="/xl/worksheets/sheet1268.xml" ContentType="application/vnd.openxmlformats-officedocument.spreadsheetml.worksheet+xml"/>
  <Override PartName="/xl/worksheets/sheet1269.xml" ContentType="application/vnd.openxmlformats-officedocument.spreadsheetml.worksheet+xml"/>
  <Override PartName="/xl/worksheets/sheet1270.xml" ContentType="application/vnd.openxmlformats-officedocument.spreadsheetml.worksheet+xml"/>
  <Override PartName="/xl/worksheets/sheet1271.xml" ContentType="application/vnd.openxmlformats-officedocument.spreadsheetml.worksheet+xml"/>
  <Override PartName="/xl/worksheets/sheet1272.xml" ContentType="application/vnd.openxmlformats-officedocument.spreadsheetml.worksheet+xml"/>
  <Override PartName="/xl/worksheets/sheet1273.xml" ContentType="application/vnd.openxmlformats-officedocument.spreadsheetml.worksheet+xml"/>
  <Override PartName="/xl/worksheets/sheet1274.xml" ContentType="application/vnd.openxmlformats-officedocument.spreadsheetml.worksheet+xml"/>
  <Override PartName="/xl/worksheets/sheet1275.xml" ContentType="application/vnd.openxmlformats-officedocument.spreadsheetml.worksheet+xml"/>
  <Override PartName="/xl/worksheets/sheet1276.xml" ContentType="application/vnd.openxmlformats-officedocument.spreadsheetml.worksheet+xml"/>
  <Override PartName="/xl/worksheets/sheet1277.xml" ContentType="application/vnd.openxmlformats-officedocument.spreadsheetml.worksheet+xml"/>
  <Override PartName="/xl/worksheets/sheet1278.xml" ContentType="application/vnd.openxmlformats-officedocument.spreadsheetml.worksheet+xml"/>
  <Override PartName="/xl/worksheets/sheet1279.xml" ContentType="application/vnd.openxmlformats-officedocument.spreadsheetml.worksheet+xml"/>
  <Override PartName="/xl/worksheets/sheet1280.xml" ContentType="application/vnd.openxmlformats-officedocument.spreadsheetml.worksheet+xml"/>
  <Override PartName="/xl/worksheets/sheet1281.xml" ContentType="application/vnd.openxmlformats-officedocument.spreadsheetml.worksheet+xml"/>
  <Override PartName="/xl/worksheets/sheet1282.xml" ContentType="application/vnd.openxmlformats-officedocument.spreadsheetml.worksheet+xml"/>
  <Override PartName="/xl/worksheets/sheet1283.xml" ContentType="application/vnd.openxmlformats-officedocument.spreadsheetml.worksheet+xml"/>
  <Override PartName="/xl/worksheets/sheet1284.xml" ContentType="application/vnd.openxmlformats-officedocument.spreadsheetml.worksheet+xml"/>
  <Override PartName="/xl/worksheets/sheet1285.xml" ContentType="application/vnd.openxmlformats-officedocument.spreadsheetml.worksheet+xml"/>
  <Override PartName="/xl/worksheets/sheet1286.xml" ContentType="application/vnd.openxmlformats-officedocument.spreadsheetml.worksheet+xml"/>
  <Override PartName="/xl/worksheets/sheet1287.xml" ContentType="application/vnd.openxmlformats-officedocument.spreadsheetml.worksheet+xml"/>
  <Override PartName="/xl/worksheets/sheet1288.xml" ContentType="application/vnd.openxmlformats-officedocument.spreadsheetml.worksheet+xml"/>
  <Override PartName="/xl/worksheets/sheet1289.xml" ContentType="application/vnd.openxmlformats-officedocument.spreadsheetml.worksheet+xml"/>
  <Override PartName="/xl/worksheets/sheet1290.xml" ContentType="application/vnd.openxmlformats-officedocument.spreadsheetml.worksheet+xml"/>
  <Override PartName="/xl/worksheets/sheet1291.xml" ContentType="application/vnd.openxmlformats-officedocument.spreadsheetml.worksheet+xml"/>
  <Override PartName="/xl/worksheets/sheet1292.xml" ContentType="application/vnd.openxmlformats-officedocument.spreadsheetml.worksheet+xml"/>
  <Override PartName="/xl/worksheets/sheet1293.xml" ContentType="application/vnd.openxmlformats-officedocument.spreadsheetml.worksheet+xml"/>
  <Override PartName="/xl/worksheets/sheet1294.xml" ContentType="application/vnd.openxmlformats-officedocument.spreadsheetml.worksheet+xml"/>
  <Override PartName="/xl/worksheets/sheet1295.xml" ContentType="application/vnd.openxmlformats-officedocument.spreadsheetml.worksheet+xml"/>
  <Override PartName="/xl/worksheets/sheet1296.xml" ContentType="application/vnd.openxmlformats-officedocument.spreadsheetml.worksheet+xml"/>
  <Override PartName="/xl/worksheets/sheet1297.xml" ContentType="application/vnd.openxmlformats-officedocument.spreadsheetml.worksheet+xml"/>
  <Override PartName="/xl/worksheets/sheet1298.xml" ContentType="application/vnd.openxmlformats-officedocument.spreadsheetml.worksheet+xml"/>
  <Override PartName="/xl/worksheets/sheet1299.xml" ContentType="application/vnd.openxmlformats-officedocument.spreadsheetml.worksheet+xml"/>
  <Override PartName="/xl/worksheets/sheet1300.xml" ContentType="application/vnd.openxmlformats-officedocument.spreadsheetml.worksheet+xml"/>
  <Override PartName="/xl/worksheets/sheet1301.xml" ContentType="application/vnd.openxmlformats-officedocument.spreadsheetml.worksheet+xml"/>
  <Override PartName="/xl/worksheets/sheet1302.xml" ContentType="application/vnd.openxmlformats-officedocument.spreadsheetml.worksheet+xml"/>
  <Override PartName="/xl/worksheets/sheet1303.xml" ContentType="application/vnd.openxmlformats-officedocument.spreadsheetml.worksheet+xml"/>
  <Override PartName="/xl/worksheets/sheet1304.xml" ContentType="application/vnd.openxmlformats-officedocument.spreadsheetml.worksheet+xml"/>
  <Override PartName="/xl/worksheets/sheet1305.xml" ContentType="application/vnd.openxmlformats-officedocument.spreadsheetml.worksheet+xml"/>
  <Override PartName="/xl/worksheets/sheet1306.xml" ContentType="application/vnd.openxmlformats-officedocument.spreadsheetml.worksheet+xml"/>
  <Override PartName="/xl/worksheets/sheet1307.xml" ContentType="application/vnd.openxmlformats-officedocument.spreadsheetml.worksheet+xml"/>
  <Override PartName="/xl/worksheets/sheet1308.xml" ContentType="application/vnd.openxmlformats-officedocument.spreadsheetml.worksheet+xml"/>
  <Override PartName="/xl/worksheets/sheet1309.xml" ContentType="application/vnd.openxmlformats-officedocument.spreadsheetml.worksheet+xml"/>
  <Override PartName="/xl/worksheets/sheet1310.xml" ContentType="application/vnd.openxmlformats-officedocument.spreadsheetml.worksheet+xml"/>
  <Override PartName="/xl/worksheets/sheet1311.xml" ContentType="application/vnd.openxmlformats-officedocument.spreadsheetml.worksheet+xml"/>
  <Override PartName="/xl/worksheets/sheet1312.xml" ContentType="application/vnd.openxmlformats-officedocument.spreadsheetml.worksheet+xml"/>
  <Override PartName="/xl/worksheets/sheet1313.xml" ContentType="application/vnd.openxmlformats-officedocument.spreadsheetml.worksheet+xml"/>
  <Override PartName="/xl/worksheets/sheet1314.xml" ContentType="application/vnd.openxmlformats-officedocument.spreadsheetml.worksheet+xml"/>
  <Override PartName="/xl/worksheets/sheet1315.xml" ContentType="application/vnd.openxmlformats-officedocument.spreadsheetml.worksheet+xml"/>
  <Override PartName="/xl/worksheets/sheet1316.xml" ContentType="application/vnd.openxmlformats-officedocument.spreadsheetml.worksheet+xml"/>
  <Override PartName="/xl/worksheets/sheet1317.xml" ContentType="application/vnd.openxmlformats-officedocument.spreadsheetml.worksheet+xml"/>
  <Override PartName="/xl/worksheets/sheet1318.xml" ContentType="application/vnd.openxmlformats-officedocument.spreadsheetml.worksheet+xml"/>
  <Override PartName="/xl/worksheets/sheet1319.xml" ContentType="application/vnd.openxmlformats-officedocument.spreadsheetml.worksheet+xml"/>
  <Override PartName="/xl/worksheets/sheet1320.xml" ContentType="application/vnd.openxmlformats-officedocument.spreadsheetml.worksheet+xml"/>
  <Override PartName="/xl/worksheets/sheet1321.xml" ContentType="application/vnd.openxmlformats-officedocument.spreadsheetml.worksheet+xml"/>
  <Override PartName="/xl/worksheets/sheet1322.xml" ContentType="application/vnd.openxmlformats-officedocument.spreadsheetml.worksheet+xml"/>
  <Override PartName="/xl/worksheets/sheet1323.xml" ContentType="application/vnd.openxmlformats-officedocument.spreadsheetml.worksheet+xml"/>
  <Override PartName="/xl/worksheets/sheet1324.xml" ContentType="application/vnd.openxmlformats-officedocument.spreadsheetml.worksheet+xml"/>
  <Override PartName="/xl/worksheets/sheet1325.xml" ContentType="application/vnd.openxmlformats-officedocument.spreadsheetml.worksheet+xml"/>
  <Override PartName="/xl/worksheets/sheet1326.xml" ContentType="application/vnd.openxmlformats-officedocument.spreadsheetml.worksheet+xml"/>
  <Override PartName="/xl/worksheets/sheet1327.xml" ContentType="application/vnd.openxmlformats-officedocument.spreadsheetml.worksheet+xml"/>
  <Override PartName="/xl/worksheets/sheet1328.xml" ContentType="application/vnd.openxmlformats-officedocument.spreadsheetml.worksheet+xml"/>
  <Override PartName="/xl/worksheets/sheet1329.xml" ContentType="application/vnd.openxmlformats-officedocument.spreadsheetml.worksheet+xml"/>
  <Override PartName="/xl/worksheets/sheet1330.xml" ContentType="application/vnd.openxmlformats-officedocument.spreadsheetml.worksheet+xml"/>
  <Override PartName="/xl/worksheets/sheet1331.xml" ContentType="application/vnd.openxmlformats-officedocument.spreadsheetml.worksheet+xml"/>
  <Override PartName="/xl/worksheets/sheet1332.xml" ContentType="application/vnd.openxmlformats-officedocument.spreadsheetml.worksheet+xml"/>
  <Override PartName="/xl/worksheets/sheet1333.xml" ContentType="application/vnd.openxmlformats-officedocument.spreadsheetml.worksheet+xml"/>
  <Override PartName="/xl/worksheets/sheet1334.xml" ContentType="application/vnd.openxmlformats-officedocument.spreadsheetml.worksheet+xml"/>
  <Override PartName="/xl/worksheets/sheet1335.xml" ContentType="application/vnd.openxmlformats-officedocument.spreadsheetml.worksheet+xml"/>
  <Override PartName="/xl/worksheets/sheet1336.xml" ContentType="application/vnd.openxmlformats-officedocument.spreadsheetml.worksheet+xml"/>
  <Override PartName="/xl/worksheets/sheet1337.xml" ContentType="application/vnd.openxmlformats-officedocument.spreadsheetml.worksheet+xml"/>
  <Override PartName="/xl/worksheets/sheet1338.xml" ContentType="application/vnd.openxmlformats-officedocument.spreadsheetml.worksheet+xml"/>
  <Override PartName="/xl/worksheets/sheet1339.xml" ContentType="application/vnd.openxmlformats-officedocument.spreadsheetml.worksheet+xml"/>
  <Override PartName="/xl/worksheets/sheet1340.xml" ContentType="application/vnd.openxmlformats-officedocument.spreadsheetml.worksheet+xml"/>
  <Override PartName="/xl/worksheets/sheet1341.xml" ContentType="application/vnd.openxmlformats-officedocument.spreadsheetml.worksheet+xml"/>
  <Override PartName="/xl/worksheets/sheet1342.xml" ContentType="application/vnd.openxmlformats-officedocument.spreadsheetml.worksheet+xml"/>
  <Override PartName="/xl/worksheets/sheet1343.xml" ContentType="application/vnd.openxmlformats-officedocument.spreadsheetml.worksheet+xml"/>
  <Override PartName="/xl/worksheets/sheet1344.xml" ContentType="application/vnd.openxmlformats-officedocument.spreadsheetml.worksheet+xml"/>
  <Override PartName="/xl/worksheets/sheet1345.xml" ContentType="application/vnd.openxmlformats-officedocument.spreadsheetml.worksheet+xml"/>
  <Override PartName="/xl/worksheets/sheet1346.xml" ContentType="application/vnd.openxmlformats-officedocument.spreadsheetml.worksheet+xml"/>
  <Override PartName="/xl/worksheets/sheet1347.xml" ContentType="application/vnd.openxmlformats-officedocument.spreadsheetml.worksheet+xml"/>
  <Override PartName="/xl/worksheets/sheet1348.xml" ContentType="application/vnd.openxmlformats-officedocument.spreadsheetml.worksheet+xml"/>
  <Override PartName="/xl/worksheets/sheet1349.xml" ContentType="application/vnd.openxmlformats-officedocument.spreadsheetml.worksheet+xml"/>
  <Override PartName="/xl/worksheets/sheet1350.xml" ContentType="application/vnd.openxmlformats-officedocument.spreadsheetml.worksheet+xml"/>
  <Override PartName="/xl/worksheets/sheet1351.xml" ContentType="application/vnd.openxmlformats-officedocument.spreadsheetml.worksheet+xml"/>
  <Override PartName="/xl/worksheets/sheet1352.xml" ContentType="application/vnd.openxmlformats-officedocument.spreadsheetml.worksheet+xml"/>
  <Override PartName="/xl/worksheets/sheet1353.xml" ContentType="application/vnd.openxmlformats-officedocument.spreadsheetml.worksheet+xml"/>
  <Override PartName="/xl/worksheets/sheet1354.xml" ContentType="application/vnd.openxmlformats-officedocument.spreadsheetml.worksheet+xml"/>
  <Override PartName="/xl/worksheets/sheet1355.xml" ContentType="application/vnd.openxmlformats-officedocument.spreadsheetml.worksheet+xml"/>
  <Override PartName="/xl/worksheets/sheet1356.xml" ContentType="application/vnd.openxmlformats-officedocument.spreadsheetml.worksheet+xml"/>
  <Override PartName="/xl/worksheets/sheet1357.xml" ContentType="application/vnd.openxmlformats-officedocument.spreadsheetml.worksheet+xml"/>
  <Override PartName="/xl/worksheets/sheet1358.xml" ContentType="application/vnd.openxmlformats-officedocument.spreadsheetml.worksheet+xml"/>
  <Override PartName="/xl/worksheets/sheet1359.xml" ContentType="application/vnd.openxmlformats-officedocument.spreadsheetml.worksheet+xml"/>
  <Override PartName="/xl/worksheets/sheet1360.xml" ContentType="application/vnd.openxmlformats-officedocument.spreadsheetml.worksheet+xml"/>
  <Override PartName="/xl/worksheets/sheet1361.xml" ContentType="application/vnd.openxmlformats-officedocument.spreadsheetml.worksheet+xml"/>
  <Override PartName="/xl/worksheets/sheet1362.xml" ContentType="application/vnd.openxmlformats-officedocument.spreadsheetml.worksheet+xml"/>
  <Override PartName="/xl/worksheets/sheet1363.xml" ContentType="application/vnd.openxmlformats-officedocument.spreadsheetml.worksheet+xml"/>
  <Override PartName="/xl/worksheets/sheet1364.xml" ContentType="application/vnd.openxmlformats-officedocument.spreadsheetml.worksheet+xml"/>
  <Override PartName="/xl/worksheets/sheet1365.xml" ContentType="application/vnd.openxmlformats-officedocument.spreadsheetml.worksheet+xml"/>
  <Override PartName="/xl/worksheets/sheet1366.xml" ContentType="application/vnd.openxmlformats-officedocument.spreadsheetml.worksheet+xml"/>
  <Override PartName="/xl/worksheets/sheet1367.xml" ContentType="application/vnd.openxmlformats-officedocument.spreadsheetml.worksheet+xml"/>
  <Override PartName="/xl/worksheets/sheet1368.xml" ContentType="application/vnd.openxmlformats-officedocument.spreadsheetml.worksheet+xml"/>
  <Override PartName="/xl/worksheets/sheet1369.xml" ContentType="application/vnd.openxmlformats-officedocument.spreadsheetml.worksheet+xml"/>
  <Override PartName="/xl/worksheets/sheet1370.xml" ContentType="application/vnd.openxmlformats-officedocument.spreadsheetml.worksheet+xml"/>
  <Override PartName="/xl/worksheets/sheet1371.xml" ContentType="application/vnd.openxmlformats-officedocument.spreadsheetml.worksheet+xml"/>
  <Override PartName="/xl/worksheets/sheet1372.xml" ContentType="application/vnd.openxmlformats-officedocument.spreadsheetml.worksheet+xml"/>
  <Override PartName="/xl/worksheets/sheet1373.xml" ContentType="application/vnd.openxmlformats-officedocument.spreadsheetml.worksheet+xml"/>
  <Override PartName="/xl/worksheets/sheet1374.xml" ContentType="application/vnd.openxmlformats-officedocument.spreadsheetml.worksheet+xml"/>
  <Override PartName="/xl/worksheets/sheet1375.xml" ContentType="application/vnd.openxmlformats-officedocument.spreadsheetml.worksheet+xml"/>
  <Override PartName="/xl/worksheets/sheet1376.xml" ContentType="application/vnd.openxmlformats-officedocument.spreadsheetml.worksheet+xml"/>
  <Override PartName="/xl/worksheets/sheet1377.xml" ContentType="application/vnd.openxmlformats-officedocument.spreadsheetml.worksheet+xml"/>
  <Override PartName="/xl/worksheets/sheet1378.xml" ContentType="application/vnd.openxmlformats-officedocument.spreadsheetml.worksheet+xml"/>
  <Override PartName="/xl/worksheets/sheet1379.xml" ContentType="application/vnd.openxmlformats-officedocument.spreadsheetml.worksheet+xml"/>
  <Override PartName="/xl/worksheets/sheet1380.xml" ContentType="application/vnd.openxmlformats-officedocument.spreadsheetml.worksheet+xml"/>
  <Override PartName="/xl/worksheets/sheet1381.xml" ContentType="application/vnd.openxmlformats-officedocument.spreadsheetml.worksheet+xml"/>
  <Override PartName="/xl/worksheets/sheet1382.xml" ContentType="application/vnd.openxmlformats-officedocument.spreadsheetml.worksheet+xml"/>
  <Override PartName="/xl/worksheets/sheet1383.xml" ContentType="application/vnd.openxmlformats-officedocument.spreadsheetml.worksheet+xml"/>
  <Override PartName="/xl/worksheets/sheet1384.xml" ContentType="application/vnd.openxmlformats-officedocument.spreadsheetml.worksheet+xml"/>
  <Override PartName="/xl/worksheets/sheet1385.xml" ContentType="application/vnd.openxmlformats-officedocument.spreadsheetml.worksheet+xml"/>
  <Override PartName="/xl/worksheets/sheet1386.xml" ContentType="application/vnd.openxmlformats-officedocument.spreadsheetml.worksheet+xml"/>
  <Override PartName="/xl/worksheets/sheet1387.xml" ContentType="application/vnd.openxmlformats-officedocument.spreadsheetml.worksheet+xml"/>
  <Override PartName="/xl/worksheets/sheet1388.xml" ContentType="application/vnd.openxmlformats-officedocument.spreadsheetml.worksheet+xml"/>
  <Override PartName="/xl/worksheets/sheet1389.xml" ContentType="application/vnd.openxmlformats-officedocument.spreadsheetml.worksheet+xml"/>
  <Override PartName="/xl/worksheets/sheet1390.xml" ContentType="application/vnd.openxmlformats-officedocument.spreadsheetml.worksheet+xml"/>
  <Override PartName="/xl/worksheets/sheet1391.xml" ContentType="application/vnd.openxmlformats-officedocument.spreadsheetml.worksheet+xml"/>
  <Override PartName="/xl/worksheets/sheet1392.xml" ContentType="application/vnd.openxmlformats-officedocument.spreadsheetml.worksheet+xml"/>
  <Override PartName="/xl/worksheets/sheet1393.xml" ContentType="application/vnd.openxmlformats-officedocument.spreadsheetml.worksheet+xml"/>
  <Override PartName="/xl/worksheets/sheet1394.xml" ContentType="application/vnd.openxmlformats-officedocument.spreadsheetml.worksheet+xml"/>
  <Override PartName="/xl/worksheets/sheet1395.xml" ContentType="application/vnd.openxmlformats-officedocument.spreadsheetml.worksheet+xml"/>
  <Override PartName="/xl/worksheets/sheet1396.xml" ContentType="application/vnd.openxmlformats-officedocument.spreadsheetml.worksheet+xml"/>
  <Override PartName="/xl/worksheets/sheet1397.xml" ContentType="application/vnd.openxmlformats-officedocument.spreadsheetml.worksheet+xml"/>
  <Override PartName="/xl/worksheets/sheet1398.xml" ContentType="application/vnd.openxmlformats-officedocument.spreadsheetml.worksheet+xml"/>
  <Override PartName="/xl/worksheets/sheet1399.xml" ContentType="application/vnd.openxmlformats-officedocument.spreadsheetml.worksheet+xml"/>
  <Override PartName="/xl/worksheets/sheet1400.xml" ContentType="application/vnd.openxmlformats-officedocument.spreadsheetml.worksheet+xml"/>
  <Override PartName="/xl/worksheets/sheet1401.xml" ContentType="application/vnd.openxmlformats-officedocument.spreadsheetml.worksheet+xml"/>
  <Override PartName="/xl/worksheets/sheet1402.xml" ContentType="application/vnd.openxmlformats-officedocument.spreadsheetml.worksheet+xml"/>
  <Override PartName="/xl/worksheets/sheet1403.xml" ContentType="application/vnd.openxmlformats-officedocument.spreadsheetml.worksheet+xml"/>
  <Override PartName="/xl/worksheets/sheet1404.xml" ContentType="application/vnd.openxmlformats-officedocument.spreadsheetml.worksheet+xml"/>
  <Override PartName="/xl/worksheets/sheet1405.xml" ContentType="application/vnd.openxmlformats-officedocument.spreadsheetml.worksheet+xml"/>
  <Override PartName="/xl/worksheets/sheet1406.xml" ContentType="application/vnd.openxmlformats-officedocument.spreadsheetml.worksheet+xml"/>
  <Override PartName="/xl/worksheets/sheet1407.xml" ContentType="application/vnd.openxmlformats-officedocument.spreadsheetml.worksheet+xml"/>
  <Override PartName="/xl/worksheets/sheet1408.xml" ContentType="application/vnd.openxmlformats-officedocument.spreadsheetml.worksheet+xml"/>
  <Override PartName="/xl/worksheets/sheet1409.xml" ContentType="application/vnd.openxmlformats-officedocument.spreadsheetml.worksheet+xml"/>
  <Override PartName="/xl/worksheets/sheet1410.xml" ContentType="application/vnd.openxmlformats-officedocument.spreadsheetml.worksheet+xml"/>
  <Override PartName="/xl/worksheets/sheet1411.xml" ContentType="application/vnd.openxmlformats-officedocument.spreadsheetml.worksheet+xml"/>
  <Override PartName="/xl/worksheets/sheet1412.xml" ContentType="application/vnd.openxmlformats-officedocument.spreadsheetml.worksheet+xml"/>
  <Override PartName="/xl/worksheets/sheet1413.xml" ContentType="application/vnd.openxmlformats-officedocument.spreadsheetml.worksheet+xml"/>
  <Override PartName="/xl/worksheets/sheet1414.xml" ContentType="application/vnd.openxmlformats-officedocument.spreadsheetml.worksheet+xml"/>
  <Override PartName="/xl/worksheets/sheet1415.xml" ContentType="application/vnd.openxmlformats-officedocument.spreadsheetml.worksheet+xml"/>
  <Override PartName="/xl/worksheets/sheet1416.xml" ContentType="application/vnd.openxmlformats-officedocument.spreadsheetml.worksheet+xml"/>
  <Override PartName="/xl/worksheets/sheet1417.xml" ContentType="application/vnd.openxmlformats-officedocument.spreadsheetml.worksheet+xml"/>
  <Override PartName="/xl/worksheets/sheet1418.xml" ContentType="application/vnd.openxmlformats-officedocument.spreadsheetml.worksheet+xml"/>
  <Override PartName="/xl/worksheets/sheet1419.xml" ContentType="application/vnd.openxmlformats-officedocument.spreadsheetml.worksheet+xml"/>
  <Override PartName="/xl/worksheets/sheet1420.xml" ContentType="application/vnd.openxmlformats-officedocument.spreadsheetml.worksheet+xml"/>
  <Override PartName="/xl/worksheets/sheet1421.xml" ContentType="application/vnd.openxmlformats-officedocument.spreadsheetml.worksheet+xml"/>
  <Override PartName="/xl/worksheets/sheet1422.xml" ContentType="application/vnd.openxmlformats-officedocument.spreadsheetml.worksheet+xml"/>
  <Override PartName="/xl/worksheets/sheet1423.xml" ContentType="application/vnd.openxmlformats-officedocument.spreadsheetml.worksheet+xml"/>
  <Override PartName="/xl/worksheets/sheet1424.xml" ContentType="application/vnd.openxmlformats-officedocument.spreadsheetml.worksheet+xml"/>
  <Override PartName="/xl/worksheets/sheet1425.xml" ContentType="application/vnd.openxmlformats-officedocument.spreadsheetml.worksheet+xml"/>
  <Override PartName="/xl/worksheets/sheet1426.xml" ContentType="application/vnd.openxmlformats-officedocument.spreadsheetml.worksheet+xml"/>
  <Override PartName="/xl/worksheets/sheet1427.xml" ContentType="application/vnd.openxmlformats-officedocument.spreadsheetml.worksheet+xml"/>
  <Override PartName="/xl/worksheets/sheet1428.xml" ContentType="application/vnd.openxmlformats-officedocument.spreadsheetml.worksheet+xml"/>
  <Override PartName="/xl/worksheets/sheet1429.xml" ContentType="application/vnd.openxmlformats-officedocument.spreadsheetml.worksheet+xml"/>
  <Override PartName="/xl/worksheets/sheet1430.xml" ContentType="application/vnd.openxmlformats-officedocument.spreadsheetml.worksheet+xml"/>
  <Override PartName="/xl/worksheets/sheet1431.xml" ContentType="application/vnd.openxmlformats-officedocument.spreadsheetml.worksheet+xml"/>
  <Override PartName="/xl/worksheets/sheet1432.xml" ContentType="application/vnd.openxmlformats-officedocument.spreadsheetml.worksheet+xml"/>
  <Override PartName="/xl/worksheets/sheet1433.xml" ContentType="application/vnd.openxmlformats-officedocument.spreadsheetml.worksheet+xml"/>
  <Override PartName="/xl/worksheets/sheet1434.xml" ContentType="application/vnd.openxmlformats-officedocument.spreadsheetml.worksheet+xml"/>
  <Override PartName="/xl/worksheets/sheet1435.xml" ContentType="application/vnd.openxmlformats-officedocument.spreadsheetml.worksheet+xml"/>
  <Override PartName="/xl/worksheets/sheet1436.xml" ContentType="application/vnd.openxmlformats-officedocument.spreadsheetml.worksheet+xml"/>
  <Override PartName="/xl/worksheets/sheet1437.xml" ContentType="application/vnd.openxmlformats-officedocument.spreadsheetml.worksheet+xml"/>
  <Override PartName="/xl/worksheets/sheet1438.xml" ContentType="application/vnd.openxmlformats-officedocument.spreadsheetml.worksheet+xml"/>
  <Override PartName="/xl/worksheets/sheet1439.xml" ContentType="application/vnd.openxmlformats-officedocument.spreadsheetml.worksheet+xml"/>
  <Override PartName="/xl/worksheets/sheet1440.xml" ContentType="application/vnd.openxmlformats-officedocument.spreadsheetml.worksheet+xml"/>
  <Override PartName="/xl/worksheets/sheet1441.xml" ContentType="application/vnd.openxmlformats-officedocument.spreadsheetml.worksheet+xml"/>
  <Override PartName="/xl/worksheets/sheet1442.xml" ContentType="application/vnd.openxmlformats-officedocument.spreadsheetml.worksheet+xml"/>
  <Override PartName="/xl/worksheets/sheet1443.xml" ContentType="application/vnd.openxmlformats-officedocument.spreadsheetml.worksheet+xml"/>
  <Override PartName="/xl/worksheets/sheet1444.xml" ContentType="application/vnd.openxmlformats-officedocument.spreadsheetml.worksheet+xml"/>
  <Override PartName="/xl/worksheets/sheet1445.xml" ContentType="application/vnd.openxmlformats-officedocument.spreadsheetml.worksheet+xml"/>
  <Override PartName="/xl/worksheets/sheet1446.xml" ContentType="application/vnd.openxmlformats-officedocument.spreadsheetml.worksheet+xml"/>
  <Override PartName="/xl/worksheets/sheet1447.xml" ContentType="application/vnd.openxmlformats-officedocument.spreadsheetml.worksheet+xml"/>
  <Override PartName="/xl/worksheets/sheet1448.xml" ContentType="application/vnd.openxmlformats-officedocument.spreadsheetml.worksheet+xml"/>
  <Override PartName="/xl/worksheets/sheet1449.xml" ContentType="application/vnd.openxmlformats-officedocument.spreadsheetml.worksheet+xml"/>
  <Override PartName="/xl/worksheets/sheet1450.xml" ContentType="application/vnd.openxmlformats-officedocument.spreadsheetml.worksheet+xml"/>
  <Override PartName="/xl/worksheets/sheet1451.xml" ContentType="application/vnd.openxmlformats-officedocument.spreadsheetml.worksheet+xml"/>
  <Override PartName="/xl/worksheets/sheet1452.xml" ContentType="application/vnd.openxmlformats-officedocument.spreadsheetml.worksheet+xml"/>
  <Override PartName="/xl/worksheets/sheet1453.xml" ContentType="application/vnd.openxmlformats-officedocument.spreadsheetml.worksheet+xml"/>
  <Override PartName="/xl/worksheets/sheet1454.xml" ContentType="application/vnd.openxmlformats-officedocument.spreadsheetml.worksheet+xml"/>
  <Override PartName="/xl/worksheets/sheet1455.xml" ContentType="application/vnd.openxmlformats-officedocument.spreadsheetml.worksheet+xml"/>
  <Override PartName="/xl/worksheets/sheet1456.xml" ContentType="application/vnd.openxmlformats-officedocument.spreadsheetml.worksheet+xml"/>
  <Override PartName="/xl/worksheets/sheet1457.xml" ContentType="application/vnd.openxmlformats-officedocument.spreadsheetml.worksheet+xml"/>
  <Override PartName="/xl/worksheets/sheet1458.xml" ContentType="application/vnd.openxmlformats-officedocument.spreadsheetml.worksheet+xml"/>
  <Override PartName="/xl/worksheets/sheet1459.xml" ContentType="application/vnd.openxmlformats-officedocument.spreadsheetml.worksheet+xml"/>
  <Override PartName="/xl/worksheets/sheet1460.xml" ContentType="application/vnd.openxmlformats-officedocument.spreadsheetml.worksheet+xml"/>
  <Override PartName="/xl/worksheets/sheet1461.xml" ContentType="application/vnd.openxmlformats-officedocument.spreadsheetml.worksheet+xml"/>
  <Override PartName="/xl/worksheets/sheet1462.xml" ContentType="application/vnd.openxmlformats-officedocument.spreadsheetml.worksheet+xml"/>
  <Override PartName="/xl/worksheets/sheet1463.xml" ContentType="application/vnd.openxmlformats-officedocument.spreadsheetml.worksheet+xml"/>
  <Override PartName="/xl/worksheets/sheet1464.xml" ContentType="application/vnd.openxmlformats-officedocument.spreadsheetml.worksheet+xml"/>
  <Override PartName="/xl/worksheets/sheet1465.xml" ContentType="application/vnd.openxmlformats-officedocument.spreadsheetml.worksheet+xml"/>
  <Override PartName="/xl/worksheets/sheet1466.xml" ContentType="application/vnd.openxmlformats-officedocument.spreadsheetml.worksheet+xml"/>
  <Override PartName="/xl/worksheets/sheet1467.xml" ContentType="application/vnd.openxmlformats-officedocument.spreadsheetml.worksheet+xml"/>
  <Override PartName="/xl/worksheets/sheet1468.xml" ContentType="application/vnd.openxmlformats-officedocument.spreadsheetml.worksheet+xml"/>
  <Override PartName="/xl/worksheets/sheet1469.xml" ContentType="application/vnd.openxmlformats-officedocument.spreadsheetml.worksheet+xml"/>
  <Override PartName="/xl/worksheets/sheet1470.xml" ContentType="application/vnd.openxmlformats-officedocument.spreadsheetml.worksheet+xml"/>
  <Override PartName="/xl/worksheets/sheet1471.xml" ContentType="application/vnd.openxmlformats-officedocument.spreadsheetml.worksheet+xml"/>
  <Override PartName="/xl/worksheets/sheet1472.xml" ContentType="application/vnd.openxmlformats-officedocument.spreadsheetml.worksheet+xml"/>
  <Override PartName="/xl/worksheets/sheet1473.xml" ContentType="application/vnd.openxmlformats-officedocument.spreadsheetml.worksheet+xml"/>
  <Override PartName="/xl/worksheets/sheet1474.xml" ContentType="application/vnd.openxmlformats-officedocument.spreadsheetml.worksheet+xml"/>
  <Override PartName="/xl/worksheets/sheet1475.xml" ContentType="application/vnd.openxmlformats-officedocument.spreadsheetml.worksheet+xml"/>
  <Override PartName="/xl/worksheets/sheet1476.xml" ContentType="application/vnd.openxmlformats-officedocument.spreadsheetml.worksheet+xml"/>
  <Override PartName="/xl/worksheets/sheet1477.xml" ContentType="application/vnd.openxmlformats-officedocument.spreadsheetml.worksheet+xml"/>
  <Override PartName="/xl/worksheets/sheet1478.xml" ContentType="application/vnd.openxmlformats-officedocument.spreadsheetml.worksheet+xml"/>
  <Override PartName="/xl/worksheets/sheet1479.xml" ContentType="application/vnd.openxmlformats-officedocument.spreadsheetml.worksheet+xml"/>
  <Override PartName="/xl/worksheets/sheet1480.xml" ContentType="application/vnd.openxmlformats-officedocument.spreadsheetml.worksheet+xml"/>
  <Override PartName="/xl/worksheets/sheet1481.xml" ContentType="application/vnd.openxmlformats-officedocument.spreadsheetml.worksheet+xml"/>
  <Override PartName="/xl/worksheets/sheet1482.xml" ContentType="application/vnd.openxmlformats-officedocument.spreadsheetml.worksheet+xml"/>
  <Override PartName="/xl/worksheets/sheet1483.xml" ContentType="application/vnd.openxmlformats-officedocument.spreadsheetml.worksheet+xml"/>
  <Override PartName="/xl/worksheets/sheet1484.xml" ContentType="application/vnd.openxmlformats-officedocument.spreadsheetml.worksheet+xml"/>
  <Override PartName="/xl/worksheets/sheet1485.xml" ContentType="application/vnd.openxmlformats-officedocument.spreadsheetml.worksheet+xml"/>
  <Override PartName="/xl/worksheets/sheet1486.xml" ContentType="application/vnd.openxmlformats-officedocument.spreadsheetml.worksheet+xml"/>
  <Override PartName="/xl/worksheets/sheet1487.xml" ContentType="application/vnd.openxmlformats-officedocument.spreadsheetml.worksheet+xml"/>
  <Override PartName="/xl/worksheets/sheet1488.xml" ContentType="application/vnd.openxmlformats-officedocument.spreadsheetml.worksheet+xml"/>
  <Override PartName="/xl/worksheets/sheet1489.xml" ContentType="application/vnd.openxmlformats-officedocument.spreadsheetml.worksheet+xml"/>
  <Override PartName="/xl/worksheets/sheet1490.xml" ContentType="application/vnd.openxmlformats-officedocument.spreadsheetml.worksheet+xml"/>
  <Override PartName="/xl/worksheets/sheet1491.xml" ContentType="application/vnd.openxmlformats-officedocument.spreadsheetml.worksheet+xml"/>
  <Override PartName="/xl/worksheets/sheet1492.xml" ContentType="application/vnd.openxmlformats-officedocument.spreadsheetml.worksheet+xml"/>
  <Override PartName="/xl/worksheets/sheet1493.xml" ContentType="application/vnd.openxmlformats-officedocument.spreadsheetml.worksheet+xml"/>
  <Override PartName="/xl/worksheets/sheet1494.xml" ContentType="application/vnd.openxmlformats-officedocument.spreadsheetml.worksheet+xml"/>
  <Override PartName="/xl/worksheets/sheet1495.xml" ContentType="application/vnd.openxmlformats-officedocument.spreadsheetml.worksheet+xml"/>
  <Override PartName="/xl/worksheets/sheet1496.xml" ContentType="application/vnd.openxmlformats-officedocument.spreadsheetml.worksheet+xml"/>
  <Override PartName="/xl/worksheets/sheet1497.xml" ContentType="application/vnd.openxmlformats-officedocument.spreadsheetml.worksheet+xml"/>
  <Override PartName="/xl/worksheets/sheet1498.xml" ContentType="application/vnd.openxmlformats-officedocument.spreadsheetml.worksheet+xml"/>
  <Override PartName="/xl/worksheets/sheet1499.xml" ContentType="application/vnd.openxmlformats-officedocument.spreadsheetml.worksheet+xml"/>
  <Override PartName="/xl/worksheets/sheet1500.xml" ContentType="application/vnd.openxmlformats-officedocument.spreadsheetml.worksheet+xml"/>
  <Override PartName="/xl/worksheets/sheet1501.xml" ContentType="application/vnd.openxmlformats-officedocument.spreadsheetml.worksheet+xml"/>
  <Override PartName="/xl/worksheets/sheet1502.xml" ContentType="application/vnd.openxmlformats-officedocument.spreadsheetml.worksheet+xml"/>
  <Override PartName="/xl/worksheets/sheet1503.xml" ContentType="application/vnd.openxmlformats-officedocument.spreadsheetml.worksheet+xml"/>
  <Override PartName="/xl/worksheets/sheet1504.xml" ContentType="application/vnd.openxmlformats-officedocument.spreadsheetml.worksheet+xml"/>
  <Override PartName="/xl/worksheets/sheet1505.xml" ContentType="application/vnd.openxmlformats-officedocument.spreadsheetml.worksheet+xml"/>
  <Override PartName="/xl/worksheets/sheet1506.xml" ContentType="application/vnd.openxmlformats-officedocument.spreadsheetml.worksheet+xml"/>
  <Override PartName="/xl/worksheets/sheet1507.xml" ContentType="application/vnd.openxmlformats-officedocument.spreadsheetml.worksheet+xml"/>
  <Override PartName="/xl/worksheets/sheet1508.xml" ContentType="application/vnd.openxmlformats-officedocument.spreadsheetml.worksheet+xml"/>
  <Override PartName="/xl/worksheets/sheet1509.xml" ContentType="application/vnd.openxmlformats-officedocument.spreadsheetml.worksheet+xml"/>
  <Override PartName="/xl/worksheets/sheet1510.xml" ContentType="application/vnd.openxmlformats-officedocument.spreadsheetml.worksheet+xml"/>
  <Override PartName="/xl/worksheets/sheet1511.xml" ContentType="application/vnd.openxmlformats-officedocument.spreadsheetml.worksheet+xml"/>
  <Override PartName="/xl/worksheets/sheet1512.xml" ContentType="application/vnd.openxmlformats-officedocument.spreadsheetml.worksheet+xml"/>
  <Override PartName="/xl/worksheets/sheet1513.xml" ContentType="application/vnd.openxmlformats-officedocument.spreadsheetml.worksheet+xml"/>
  <Override PartName="/xl/worksheets/sheet1514.xml" ContentType="application/vnd.openxmlformats-officedocument.spreadsheetml.worksheet+xml"/>
  <Override PartName="/xl/worksheets/sheet1515.xml" ContentType="application/vnd.openxmlformats-officedocument.spreadsheetml.worksheet+xml"/>
  <Override PartName="/xl/worksheets/sheet1516.xml" ContentType="application/vnd.openxmlformats-officedocument.spreadsheetml.worksheet+xml"/>
  <Override PartName="/xl/worksheets/sheet1517.xml" ContentType="application/vnd.openxmlformats-officedocument.spreadsheetml.worksheet+xml"/>
  <Override PartName="/xl/worksheets/sheet1518.xml" ContentType="application/vnd.openxmlformats-officedocument.spreadsheetml.worksheet+xml"/>
  <Override PartName="/xl/worksheets/sheet1519.xml" ContentType="application/vnd.openxmlformats-officedocument.spreadsheetml.worksheet+xml"/>
  <Override PartName="/xl/worksheets/sheet1520.xml" ContentType="application/vnd.openxmlformats-officedocument.spreadsheetml.worksheet+xml"/>
  <Override PartName="/xl/worksheets/sheet1521.xml" ContentType="application/vnd.openxmlformats-officedocument.spreadsheetml.worksheet+xml"/>
  <Override PartName="/xl/worksheets/sheet1522.xml" ContentType="application/vnd.openxmlformats-officedocument.spreadsheetml.worksheet+xml"/>
  <Override PartName="/xl/worksheets/sheet1523.xml" ContentType="application/vnd.openxmlformats-officedocument.spreadsheetml.worksheet+xml"/>
  <Override PartName="/xl/worksheets/sheet1524.xml" ContentType="application/vnd.openxmlformats-officedocument.spreadsheetml.worksheet+xml"/>
  <Override PartName="/xl/worksheets/sheet1525.xml" ContentType="application/vnd.openxmlformats-officedocument.spreadsheetml.worksheet+xml"/>
  <Override PartName="/xl/worksheets/sheet1526.xml" ContentType="application/vnd.openxmlformats-officedocument.spreadsheetml.worksheet+xml"/>
  <Override PartName="/xl/worksheets/sheet1527.xml" ContentType="application/vnd.openxmlformats-officedocument.spreadsheetml.worksheet+xml"/>
  <Override PartName="/xl/worksheets/sheet1528.xml" ContentType="application/vnd.openxmlformats-officedocument.spreadsheetml.worksheet+xml"/>
  <Override PartName="/xl/worksheets/sheet1529.xml" ContentType="application/vnd.openxmlformats-officedocument.spreadsheetml.worksheet+xml"/>
  <Override PartName="/xl/worksheets/sheet1530.xml" ContentType="application/vnd.openxmlformats-officedocument.spreadsheetml.worksheet+xml"/>
  <Override PartName="/xl/worksheets/sheet1531.xml" ContentType="application/vnd.openxmlformats-officedocument.spreadsheetml.worksheet+xml"/>
  <Override PartName="/xl/worksheets/sheet1532.xml" ContentType="application/vnd.openxmlformats-officedocument.spreadsheetml.worksheet+xml"/>
  <Override PartName="/xl/worksheets/sheet1533.xml" ContentType="application/vnd.openxmlformats-officedocument.spreadsheetml.worksheet+xml"/>
  <Override PartName="/xl/worksheets/sheet1534.xml" ContentType="application/vnd.openxmlformats-officedocument.spreadsheetml.worksheet+xml"/>
  <Override PartName="/xl/worksheets/sheet1535.xml" ContentType="application/vnd.openxmlformats-officedocument.spreadsheetml.worksheet+xml"/>
  <Override PartName="/xl/worksheets/sheet1536.xml" ContentType="application/vnd.openxmlformats-officedocument.spreadsheetml.worksheet+xml"/>
  <Override PartName="/xl/worksheets/sheet1537.xml" ContentType="application/vnd.openxmlformats-officedocument.spreadsheetml.worksheet+xml"/>
  <Override PartName="/xl/worksheets/sheet1538.xml" ContentType="application/vnd.openxmlformats-officedocument.spreadsheetml.worksheet+xml"/>
  <Override PartName="/xl/worksheets/sheet1539.xml" ContentType="application/vnd.openxmlformats-officedocument.spreadsheetml.worksheet+xml"/>
  <Override PartName="/xl/worksheets/sheet1540.xml" ContentType="application/vnd.openxmlformats-officedocument.spreadsheetml.worksheet+xml"/>
  <Override PartName="/xl/worksheets/sheet1541.xml" ContentType="application/vnd.openxmlformats-officedocument.spreadsheetml.worksheet+xml"/>
  <Override PartName="/xl/worksheets/sheet1542.xml" ContentType="application/vnd.openxmlformats-officedocument.spreadsheetml.worksheet+xml"/>
  <Override PartName="/xl/worksheets/sheet1543.xml" ContentType="application/vnd.openxmlformats-officedocument.spreadsheetml.worksheet+xml"/>
  <Override PartName="/xl/worksheets/sheet1544.xml" ContentType="application/vnd.openxmlformats-officedocument.spreadsheetml.worksheet+xml"/>
  <Override PartName="/xl/worksheets/sheet1545.xml" ContentType="application/vnd.openxmlformats-officedocument.spreadsheetml.worksheet+xml"/>
  <Override PartName="/xl/worksheets/sheet1546.xml" ContentType="application/vnd.openxmlformats-officedocument.spreadsheetml.worksheet+xml"/>
  <Override PartName="/xl/worksheets/sheet1547.xml" ContentType="application/vnd.openxmlformats-officedocument.spreadsheetml.worksheet+xml"/>
  <Override PartName="/xl/worksheets/sheet1548.xml" ContentType="application/vnd.openxmlformats-officedocument.spreadsheetml.worksheet+xml"/>
  <Override PartName="/xl/worksheets/sheet1549.xml" ContentType="application/vnd.openxmlformats-officedocument.spreadsheetml.worksheet+xml"/>
  <Override PartName="/xl/worksheets/sheet1550.xml" ContentType="application/vnd.openxmlformats-officedocument.spreadsheetml.worksheet+xml"/>
  <Override PartName="/xl/worksheets/sheet1551.xml" ContentType="application/vnd.openxmlformats-officedocument.spreadsheetml.worksheet+xml"/>
  <Override PartName="/xl/worksheets/sheet1552.xml" ContentType="application/vnd.openxmlformats-officedocument.spreadsheetml.worksheet+xml"/>
  <Override PartName="/xl/worksheets/sheet1553.xml" ContentType="application/vnd.openxmlformats-officedocument.spreadsheetml.worksheet+xml"/>
  <Override PartName="/xl/worksheets/sheet1554.xml" ContentType="application/vnd.openxmlformats-officedocument.spreadsheetml.worksheet+xml"/>
  <Override PartName="/xl/worksheets/sheet1555.xml" ContentType="application/vnd.openxmlformats-officedocument.spreadsheetml.worksheet+xml"/>
  <Override PartName="/xl/worksheets/sheet1556.xml" ContentType="application/vnd.openxmlformats-officedocument.spreadsheetml.worksheet+xml"/>
  <Override PartName="/xl/worksheets/sheet1557.xml" ContentType="application/vnd.openxmlformats-officedocument.spreadsheetml.worksheet+xml"/>
  <Override PartName="/xl/worksheets/sheet1558.xml" ContentType="application/vnd.openxmlformats-officedocument.spreadsheetml.worksheet+xml"/>
  <Override PartName="/xl/worksheets/sheet1559.xml" ContentType="application/vnd.openxmlformats-officedocument.spreadsheetml.worksheet+xml"/>
  <Override PartName="/xl/worksheets/sheet1560.xml" ContentType="application/vnd.openxmlformats-officedocument.spreadsheetml.worksheet+xml"/>
  <Override PartName="/xl/worksheets/sheet1561.xml" ContentType="application/vnd.openxmlformats-officedocument.spreadsheetml.worksheet+xml"/>
  <Override PartName="/xl/worksheets/sheet1562.xml" ContentType="application/vnd.openxmlformats-officedocument.spreadsheetml.worksheet+xml"/>
  <Override PartName="/xl/worksheets/sheet1563.xml" ContentType="application/vnd.openxmlformats-officedocument.spreadsheetml.worksheet+xml"/>
  <Override PartName="/xl/worksheets/sheet1564.xml" ContentType="application/vnd.openxmlformats-officedocument.spreadsheetml.worksheet+xml"/>
  <Override PartName="/xl/worksheets/sheet1565.xml" ContentType="application/vnd.openxmlformats-officedocument.spreadsheetml.worksheet+xml"/>
  <Override PartName="/xl/worksheets/sheet1566.xml" ContentType="application/vnd.openxmlformats-officedocument.spreadsheetml.worksheet+xml"/>
  <Override PartName="/xl/worksheets/sheet1567.xml" ContentType="application/vnd.openxmlformats-officedocument.spreadsheetml.worksheet+xml"/>
  <Override PartName="/xl/worksheets/sheet1568.xml" ContentType="application/vnd.openxmlformats-officedocument.spreadsheetml.worksheet+xml"/>
  <Override PartName="/xl/worksheets/sheet1569.xml" ContentType="application/vnd.openxmlformats-officedocument.spreadsheetml.worksheet+xml"/>
  <Override PartName="/xl/worksheets/sheet1570.xml" ContentType="application/vnd.openxmlformats-officedocument.spreadsheetml.worksheet+xml"/>
  <Override PartName="/xl/worksheets/sheet1571.xml" ContentType="application/vnd.openxmlformats-officedocument.spreadsheetml.worksheet+xml"/>
  <Override PartName="/xl/worksheets/sheet1572.xml" ContentType="application/vnd.openxmlformats-officedocument.spreadsheetml.worksheet+xml"/>
  <Override PartName="/xl/worksheets/sheet1573.xml" ContentType="application/vnd.openxmlformats-officedocument.spreadsheetml.worksheet+xml"/>
  <Override PartName="/xl/worksheets/sheet1574.xml" ContentType="application/vnd.openxmlformats-officedocument.spreadsheetml.worksheet+xml"/>
  <Override PartName="/xl/worksheets/sheet1575.xml" ContentType="application/vnd.openxmlformats-officedocument.spreadsheetml.worksheet+xml"/>
  <Override PartName="/xl/worksheets/sheet1576.xml" ContentType="application/vnd.openxmlformats-officedocument.spreadsheetml.worksheet+xml"/>
  <Override PartName="/xl/worksheets/sheet1577.xml" ContentType="application/vnd.openxmlformats-officedocument.spreadsheetml.worksheet+xml"/>
  <Override PartName="/xl/worksheets/sheet1578.xml" ContentType="application/vnd.openxmlformats-officedocument.spreadsheetml.worksheet+xml"/>
  <Override PartName="/xl/worksheets/sheet1579.xml" ContentType="application/vnd.openxmlformats-officedocument.spreadsheetml.worksheet+xml"/>
  <Override PartName="/xl/worksheets/sheet1580.xml" ContentType="application/vnd.openxmlformats-officedocument.spreadsheetml.worksheet+xml"/>
  <Override PartName="/xl/worksheets/sheet1581.xml" ContentType="application/vnd.openxmlformats-officedocument.spreadsheetml.worksheet+xml"/>
  <Override PartName="/xl/worksheets/sheet1582.xml" ContentType="application/vnd.openxmlformats-officedocument.spreadsheetml.worksheet+xml"/>
  <Override PartName="/xl/worksheets/sheet1583.xml" ContentType="application/vnd.openxmlformats-officedocument.spreadsheetml.worksheet+xml"/>
  <Override PartName="/xl/worksheets/sheet1584.xml" ContentType="application/vnd.openxmlformats-officedocument.spreadsheetml.worksheet+xml"/>
  <Override PartName="/xl/worksheets/sheet1585.xml" ContentType="application/vnd.openxmlformats-officedocument.spreadsheetml.worksheet+xml"/>
  <Override PartName="/xl/worksheets/sheet1586.xml" ContentType="application/vnd.openxmlformats-officedocument.spreadsheetml.worksheet+xml"/>
  <Override PartName="/xl/worksheets/sheet1587.xml" ContentType="application/vnd.openxmlformats-officedocument.spreadsheetml.worksheet+xml"/>
  <Override PartName="/xl/worksheets/sheet1588.xml" ContentType="application/vnd.openxmlformats-officedocument.spreadsheetml.worksheet+xml"/>
  <Override PartName="/xl/worksheets/sheet1589.xml" ContentType="application/vnd.openxmlformats-officedocument.spreadsheetml.worksheet+xml"/>
  <Override PartName="/xl/worksheets/sheet1590.xml" ContentType="application/vnd.openxmlformats-officedocument.spreadsheetml.worksheet+xml"/>
  <Override PartName="/xl/worksheets/sheet1591.xml" ContentType="application/vnd.openxmlformats-officedocument.spreadsheetml.worksheet+xml"/>
  <Override PartName="/xl/worksheets/sheet1592.xml" ContentType="application/vnd.openxmlformats-officedocument.spreadsheetml.worksheet+xml"/>
  <Override PartName="/xl/worksheets/sheet1593.xml" ContentType="application/vnd.openxmlformats-officedocument.spreadsheetml.worksheet+xml"/>
  <Override PartName="/xl/worksheets/sheet1594.xml" ContentType="application/vnd.openxmlformats-officedocument.spreadsheetml.worksheet+xml"/>
  <Override PartName="/xl/worksheets/sheet1595.xml" ContentType="application/vnd.openxmlformats-officedocument.spreadsheetml.worksheet+xml"/>
  <Override PartName="/xl/worksheets/sheet1596.xml" ContentType="application/vnd.openxmlformats-officedocument.spreadsheetml.worksheet+xml"/>
  <Override PartName="/xl/worksheets/sheet1597.xml" ContentType="application/vnd.openxmlformats-officedocument.spreadsheetml.worksheet+xml"/>
  <Override PartName="/xl/worksheets/sheet1598.xml" ContentType="application/vnd.openxmlformats-officedocument.spreadsheetml.worksheet+xml"/>
  <Override PartName="/xl/worksheets/sheet1599.xml" ContentType="application/vnd.openxmlformats-officedocument.spreadsheetml.worksheet+xml"/>
  <Override PartName="/xl/worksheets/sheet1600.xml" ContentType="application/vnd.openxmlformats-officedocument.spreadsheetml.worksheet+xml"/>
  <Override PartName="/xl/worksheets/sheet1601.xml" ContentType="application/vnd.openxmlformats-officedocument.spreadsheetml.worksheet+xml"/>
  <Override PartName="/xl/worksheets/sheet16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NGA\NHIỆM VỤ GIAO\Công khai\2026\"/>
    </mc:Choice>
  </mc:AlternateContent>
  <bookViews>
    <workbookView xWindow="0" yWindow="0" windowWidth="28800" windowHeight="11775" tabRatio="956" firstSheet="1577" activeTab="1577"/>
  </bookViews>
  <sheets>
    <sheet name="foxz" sheetId="58" state="veryHidden" r:id="rId1"/>
    <sheet name="Kangatang" sheetId="69" state="veryHidden" r:id="rId2"/>
    <sheet name="Kangatang_2" sheetId="70" state="veryHidden" r:id="rId3"/>
    <sheet name="Kangatang_3" sheetId="71" state="veryHidden" r:id="rId4"/>
    <sheet name="Kangatang_4" sheetId="72" state="veryHidden" r:id="rId5"/>
    <sheet name="Kangatang_5" sheetId="73" state="veryHidden" r:id="rId6"/>
    <sheet name="Kangatang_6" sheetId="74" state="veryHidden" r:id="rId7"/>
    <sheet name="Kangatang_7" sheetId="75" state="veryHidden" r:id="rId8"/>
    <sheet name="Kangatang_8" sheetId="76" state="veryHidden" r:id="rId9"/>
    <sheet name="Kangatang_9" sheetId="77" state="veryHidden" r:id="rId10"/>
    <sheet name="Kangatang_10" sheetId="78" state="veryHidden" r:id="rId11"/>
    <sheet name="Kangatang_11" sheetId="79" state="veryHidden" r:id="rId12"/>
    <sheet name="Kangatang_12" sheetId="80" state="veryHidden" r:id="rId13"/>
    <sheet name="Kangatang_13" sheetId="81" state="veryHidden" r:id="rId14"/>
    <sheet name="Kangatang_14" sheetId="82" state="veryHidden" r:id="rId15"/>
    <sheet name="Kangatang_15" sheetId="83" state="veryHidden" r:id="rId16"/>
    <sheet name="Kangatang_16" sheetId="84" state="veryHidden" r:id="rId17"/>
    <sheet name="Kangatang_17" sheetId="85" state="veryHidden" r:id="rId18"/>
    <sheet name="Kangatang_18" sheetId="86" state="veryHidden" r:id="rId19"/>
    <sheet name="Kangatang_19" sheetId="87" state="veryHidden" r:id="rId20"/>
    <sheet name="Kangatang_20" sheetId="88" state="veryHidden" r:id="rId21"/>
    <sheet name="Kangatang_21" sheetId="89" state="veryHidden" r:id="rId22"/>
    <sheet name="Kangatang_22" sheetId="90" state="veryHidden" r:id="rId23"/>
    <sheet name="Kangatang_23" sheetId="91" state="veryHidden" r:id="rId24"/>
    <sheet name="Kangatang_24" sheetId="92" state="veryHidden" r:id="rId25"/>
    <sheet name="Kangatang_25" sheetId="93" state="veryHidden" r:id="rId26"/>
    <sheet name="Kangatang_26" sheetId="94" state="veryHidden" r:id="rId27"/>
    <sheet name="Kangatang_27" sheetId="95" state="veryHidden" r:id="rId28"/>
    <sheet name="Kangatang_28" sheetId="96" state="veryHidden" r:id="rId29"/>
    <sheet name="Kangatang_29" sheetId="97" state="veryHidden" r:id="rId30"/>
    <sheet name="Kangatang_30" sheetId="98" state="veryHidden" r:id="rId31"/>
    <sheet name="Kangatang_31" sheetId="99" state="veryHidden" r:id="rId32"/>
    <sheet name="Kangatang_32" sheetId="100" state="veryHidden" r:id="rId33"/>
    <sheet name="Kangatang_33" sheetId="101" state="veryHidden" r:id="rId34"/>
    <sheet name="Kangatang_34" sheetId="102" state="veryHidden" r:id="rId35"/>
    <sheet name="Kangatang_35" sheetId="103" state="veryHidden" r:id="rId36"/>
    <sheet name="Kangatang_36" sheetId="104" state="veryHidden" r:id="rId37"/>
    <sheet name="Kangatang_37" sheetId="105" state="veryHidden" r:id="rId38"/>
    <sheet name="Kangatang_38" sheetId="106" state="veryHidden" r:id="rId39"/>
    <sheet name="Kangatang_39" sheetId="107" state="veryHidden" r:id="rId40"/>
    <sheet name="Kangatang_40" sheetId="108" state="veryHidden" r:id="rId41"/>
    <sheet name="Kangatang_41" sheetId="109" state="veryHidden" r:id="rId42"/>
    <sheet name="Kangatang_42" sheetId="110" state="veryHidden" r:id="rId43"/>
    <sheet name="Kangatang_43" sheetId="111" state="veryHidden" r:id="rId44"/>
    <sheet name="Kangatang_44" sheetId="112" state="veryHidden" r:id="rId45"/>
    <sheet name="Kangatang_45" sheetId="113" state="veryHidden" r:id="rId46"/>
    <sheet name="Kangatang_46" sheetId="114" state="veryHidden" r:id="rId47"/>
    <sheet name="Kangatang_47" sheetId="115" state="veryHidden" r:id="rId48"/>
    <sheet name="Kangatang_48" sheetId="116" state="veryHidden" r:id="rId49"/>
    <sheet name="Kangatang_49" sheetId="117" state="veryHidden" r:id="rId50"/>
    <sheet name="Kangatang_50" sheetId="118" state="veryHidden" r:id="rId51"/>
    <sheet name="Kangatang_51" sheetId="119" state="veryHidden" r:id="rId52"/>
    <sheet name="Kangatang_52" sheetId="120" state="veryHidden" r:id="rId53"/>
    <sheet name="Kangatang_53" sheetId="121" state="veryHidden" r:id="rId54"/>
    <sheet name="Kangatang_54" sheetId="122" state="veryHidden" r:id="rId55"/>
    <sheet name="Kangatang_55" sheetId="123" state="veryHidden" r:id="rId56"/>
    <sheet name="Kangatang_56" sheetId="124" state="veryHidden" r:id="rId57"/>
    <sheet name="Kangatang_57" sheetId="125" state="veryHidden" r:id="rId58"/>
    <sheet name="Kangatang_58" sheetId="126" state="veryHidden" r:id="rId59"/>
    <sheet name="Kangatang_59" sheetId="127" state="veryHidden" r:id="rId60"/>
    <sheet name="Kangatang_60" sheetId="128" state="veryHidden" r:id="rId61"/>
    <sheet name="Kangatang_61" sheetId="129" state="veryHidden" r:id="rId62"/>
    <sheet name="Kangatang_62" sheetId="130" state="veryHidden" r:id="rId63"/>
    <sheet name="Kangatang_63" sheetId="131" state="veryHidden" r:id="rId64"/>
    <sheet name="Kangatang_64" sheetId="132" state="veryHidden" r:id="rId65"/>
    <sheet name="Kangatang_65" sheetId="133" state="veryHidden" r:id="rId66"/>
    <sheet name="Kangatang_66" sheetId="134" state="veryHidden" r:id="rId67"/>
    <sheet name="Kangatang_67" sheetId="135" state="veryHidden" r:id="rId68"/>
    <sheet name="Kangatang_68" sheetId="136" state="veryHidden" r:id="rId69"/>
    <sheet name="Kangatang_69" sheetId="137" state="veryHidden" r:id="rId70"/>
    <sheet name="Kangatang_70" sheetId="138" state="veryHidden" r:id="rId71"/>
    <sheet name="Kangatang_71" sheetId="139" state="veryHidden" r:id="rId72"/>
    <sheet name="Kangatang_72" sheetId="140" state="veryHidden" r:id="rId73"/>
    <sheet name="Kangatang_73" sheetId="141" state="veryHidden" r:id="rId74"/>
    <sheet name="Kangatang_74" sheetId="142" state="veryHidden" r:id="rId75"/>
    <sheet name="Kangatang_75" sheetId="143" state="veryHidden" r:id="rId76"/>
    <sheet name="Kangatang_76" sheetId="144" state="veryHidden" r:id="rId77"/>
    <sheet name="Kangatang_77" sheetId="145" state="veryHidden" r:id="rId78"/>
    <sheet name="Kangatang_78" sheetId="146" state="veryHidden" r:id="rId79"/>
    <sheet name="Kangatang_79" sheetId="147" state="veryHidden" r:id="rId80"/>
    <sheet name="Kangatang_80" sheetId="148" state="veryHidden" r:id="rId81"/>
    <sheet name="Kangatang_81" sheetId="149" state="veryHidden" r:id="rId82"/>
    <sheet name="Kangatang_82" sheetId="150" state="veryHidden" r:id="rId83"/>
    <sheet name="Kangatang_83" sheetId="151" state="veryHidden" r:id="rId84"/>
    <sheet name="Kangatang_84" sheetId="152" state="veryHidden" r:id="rId85"/>
    <sheet name="Kangatang_85" sheetId="153" state="veryHidden" r:id="rId86"/>
    <sheet name="Kangatang_86" sheetId="154" state="veryHidden" r:id="rId87"/>
    <sheet name="Kangatang_87" sheetId="155" state="veryHidden" r:id="rId88"/>
    <sheet name="Kangatang_88" sheetId="156" state="veryHidden" r:id="rId89"/>
    <sheet name="Kangatang_89" sheetId="157" state="veryHidden" r:id="rId90"/>
    <sheet name="Kangatang_90" sheetId="158" state="veryHidden" r:id="rId91"/>
    <sheet name="Kangatang_91" sheetId="159" state="veryHidden" r:id="rId92"/>
    <sheet name="Kangatang_92" sheetId="160" state="veryHidden" r:id="rId93"/>
    <sheet name="Kangatang_93" sheetId="161" state="veryHidden" r:id="rId94"/>
    <sheet name="Kangatang_94" sheetId="162" state="veryHidden" r:id="rId95"/>
    <sheet name="Kangatang_95" sheetId="163" state="veryHidden" r:id="rId96"/>
    <sheet name="Kangatang_96" sheetId="164" state="veryHidden" r:id="rId97"/>
    <sheet name="Kangatang_97" sheetId="165" state="veryHidden" r:id="rId98"/>
    <sheet name="Kangatang_98" sheetId="166" state="veryHidden" r:id="rId99"/>
    <sheet name="Kangatang_99" sheetId="167" state="veryHidden" r:id="rId100"/>
    <sheet name="Kangatang_100" sheetId="168" state="veryHidden" r:id="rId101"/>
    <sheet name="Kangatang_101" sheetId="169" state="veryHidden" r:id="rId102"/>
    <sheet name="Kangatang_102" sheetId="170" state="veryHidden" r:id="rId103"/>
    <sheet name="Kangatang_103" sheetId="171" state="veryHidden" r:id="rId104"/>
    <sheet name="Kangatang_104" sheetId="172" state="veryHidden" r:id="rId105"/>
    <sheet name="Kangatang_105" sheetId="173" state="veryHidden" r:id="rId106"/>
    <sheet name="Kangatang_106" sheetId="174" state="veryHidden" r:id="rId107"/>
    <sheet name="Kangatang_107" sheetId="175" state="veryHidden" r:id="rId108"/>
    <sheet name="Kangatang_108" sheetId="176" state="veryHidden" r:id="rId109"/>
    <sheet name="Kangatang_109" sheetId="177" state="veryHidden" r:id="rId110"/>
    <sheet name="Kangatang_110" sheetId="178" state="veryHidden" r:id="rId111"/>
    <sheet name="Kangatang_111" sheetId="179" state="veryHidden" r:id="rId112"/>
    <sheet name="Kangatang_112" sheetId="180" state="veryHidden" r:id="rId113"/>
    <sheet name="Kangatang_113" sheetId="181" state="veryHidden" r:id="rId114"/>
    <sheet name="Kangatang_114" sheetId="182" state="veryHidden" r:id="rId115"/>
    <sheet name="Kangatang_115" sheetId="183" state="veryHidden" r:id="rId116"/>
    <sheet name="Kangatang_116" sheetId="184" state="veryHidden" r:id="rId117"/>
    <sheet name="Kangatang_117" sheetId="185" state="veryHidden" r:id="rId118"/>
    <sheet name="Kangatang_118" sheetId="186" state="veryHidden" r:id="rId119"/>
    <sheet name="Kangatang_119" sheetId="187" state="veryHidden" r:id="rId120"/>
    <sheet name="Kangatang_120" sheetId="188" state="veryHidden" r:id="rId121"/>
    <sheet name="Kangatang_121" sheetId="189" state="veryHidden" r:id="rId122"/>
    <sheet name="Kangatang_122" sheetId="190" state="veryHidden" r:id="rId123"/>
    <sheet name="Kangatang_123" sheetId="191" state="veryHidden" r:id="rId124"/>
    <sheet name="Kangatang_124" sheetId="192" state="veryHidden" r:id="rId125"/>
    <sheet name="Kangatang_125" sheetId="193" state="veryHidden" r:id="rId126"/>
    <sheet name="Kangatang_126" sheetId="194" state="veryHidden" r:id="rId127"/>
    <sheet name="Kangatang_127" sheetId="195" state="veryHidden" r:id="rId128"/>
    <sheet name="Kangatang_128" sheetId="196" state="veryHidden" r:id="rId129"/>
    <sheet name="Kangatang_129" sheetId="197" state="veryHidden" r:id="rId130"/>
    <sheet name="Kangatang_130" sheetId="198" state="veryHidden" r:id="rId131"/>
    <sheet name="Kangatang_131" sheetId="199" state="veryHidden" r:id="rId132"/>
    <sheet name="Kangatang_132" sheetId="200" state="veryHidden" r:id="rId133"/>
    <sheet name="Kangatang_133" sheetId="201" state="veryHidden" r:id="rId134"/>
    <sheet name="Kangatang_134" sheetId="202" state="veryHidden" r:id="rId135"/>
    <sheet name="Kangatang_135" sheetId="203" state="veryHidden" r:id="rId136"/>
    <sheet name="Kangatang_136" sheetId="204" state="veryHidden" r:id="rId137"/>
    <sheet name="Kangatang_137" sheetId="205" state="veryHidden" r:id="rId138"/>
    <sheet name="Kangatang_138" sheetId="206" state="veryHidden" r:id="rId139"/>
    <sheet name="Kangatang_139" sheetId="207" state="veryHidden" r:id="rId140"/>
    <sheet name="Kangatang_140" sheetId="208" state="veryHidden" r:id="rId141"/>
    <sheet name="Kangatang_141" sheetId="209" state="veryHidden" r:id="rId142"/>
    <sheet name="Kangatang_142" sheetId="210" state="veryHidden" r:id="rId143"/>
    <sheet name="Kangatang_143" sheetId="211" state="veryHidden" r:id="rId144"/>
    <sheet name="Kangatang_144" sheetId="212" state="veryHidden" r:id="rId145"/>
    <sheet name="Kangatang_145" sheetId="213" state="veryHidden" r:id="rId146"/>
    <sheet name="Kangatang_146" sheetId="214" state="veryHidden" r:id="rId147"/>
    <sheet name="Kangatang_147" sheetId="215" state="veryHidden" r:id="rId148"/>
    <sheet name="Kangatang_148" sheetId="216" state="veryHidden" r:id="rId149"/>
    <sheet name="Kangatang_149" sheetId="217" state="veryHidden" r:id="rId150"/>
    <sheet name="Kangatang_150" sheetId="218" state="veryHidden" r:id="rId151"/>
    <sheet name="Kangatang_151" sheetId="219" state="veryHidden" r:id="rId152"/>
    <sheet name="Kangatang_152" sheetId="220" state="veryHidden" r:id="rId153"/>
    <sheet name="Kangatang_153" sheetId="221" state="veryHidden" r:id="rId154"/>
    <sheet name="Kangatang_154" sheetId="222" state="veryHidden" r:id="rId155"/>
    <sheet name="Kangatang_155" sheetId="223" state="veryHidden" r:id="rId156"/>
    <sheet name="Kangatang_156" sheetId="224" state="veryHidden" r:id="rId157"/>
    <sheet name="Kangatang_157" sheetId="225" state="veryHidden" r:id="rId158"/>
    <sheet name="Kangatang_158" sheetId="226" state="veryHidden" r:id="rId159"/>
    <sheet name="Kangatang_159" sheetId="227" state="veryHidden" r:id="rId160"/>
    <sheet name="Kangatang_160" sheetId="228" state="veryHidden" r:id="rId161"/>
    <sheet name="Kangatang_161" sheetId="229" state="veryHidden" r:id="rId162"/>
    <sheet name="Kangatang_162" sheetId="230" state="veryHidden" r:id="rId163"/>
    <sheet name="Kangatang_163" sheetId="231" state="veryHidden" r:id="rId164"/>
    <sheet name="Kangatang_164" sheetId="232" state="veryHidden" r:id="rId165"/>
    <sheet name="Kangatang_165" sheetId="233" state="veryHidden" r:id="rId166"/>
    <sheet name="Kangatang_166" sheetId="234" state="veryHidden" r:id="rId167"/>
    <sheet name="Kangatang_167" sheetId="235" state="veryHidden" r:id="rId168"/>
    <sheet name="Kangatang_168" sheetId="236" state="veryHidden" r:id="rId169"/>
    <sheet name="Kangatang_169" sheetId="237" state="veryHidden" r:id="rId170"/>
    <sheet name="Kangatang_170" sheetId="238" state="veryHidden" r:id="rId171"/>
    <sheet name="Kangatang_171" sheetId="239" state="veryHidden" r:id="rId172"/>
    <sheet name="Kangatang_172" sheetId="240" state="veryHidden" r:id="rId173"/>
    <sheet name="Kangatang_173" sheetId="241" state="veryHidden" r:id="rId174"/>
    <sheet name="Kangatang_174" sheetId="242" state="veryHidden" r:id="rId175"/>
    <sheet name="Kangatang_175" sheetId="243" state="veryHidden" r:id="rId176"/>
    <sheet name="Kangatang_176" sheetId="244" state="veryHidden" r:id="rId177"/>
    <sheet name="Kangatang_177" sheetId="245" state="veryHidden" r:id="rId178"/>
    <sheet name="Kangatang_178" sheetId="246" state="veryHidden" r:id="rId179"/>
    <sheet name="Kangatang_179" sheetId="247" state="veryHidden" r:id="rId180"/>
    <sheet name="Kangatang_180" sheetId="248" state="veryHidden" r:id="rId181"/>
    <sheet name="Kangatang_181" sheetId="249" state="veryHidden" r:id="rId182"/>
    <sheet name="Kangatang_182" sheetId="250" state="veryHidden" r:id="rId183"/>
    <sheet name="Kangatang_183" sheetId="251" state="veryHidden" r:id="rId184"/>
    <sheet name="Kangatang_184" sheetId="252" state="veryHidden" r:id="rId185"/>
    <sheet name="Kangatang_185" sheetId="253" state="veryHidden" r:id="rId186"/>
    <sheet name="Kangatang_186" sheetId="254" state="veryHidden" r:id="rId187"/>
    <sheet name="Kangatang_187" sheetId="255" state="veryHidden" r:id="rId188"/>
    <sheet name="Kangatang_188" sheetId="256" state="veryHidden" r:id="rId189"/>
    <sheet name="Kangatang_189" sheetId="257" state="veryHidden" r:id="rId190"/>
    <sheet name="Kangatang_190" sheetId="258" state="veryHidden" r:id="rId191"/>
    <sheet name="Kangatang_191" sheetId="259" state="veryHidden" r:id="rId192"/>
    <sheet name="Kangatang_192" sheetId="260" state="veryHidden" r:id="rId193"/>
    <sheet name="Kangatang_193" sheetId="262" state="veryHidden" r:id="rId194"/>
    <sheet name="Kangatang_194" sheetId="263" state="veryHidden" r:id="rId195"/>
    <sheet name="Kangatang_195" sheetId="264" state="veryHidden" r:id="rId196"/>
    <sheet name="Kangatang_196" sheetId="265" state="veryHidden" r:id="rId197"/>
    <sheet name="Kangatang_197" sheetId="266" state="veryHidden" r:id="rId198"/>
    <sheet name="Kangatang_198" sheetId="267" state="veryHidden" r:id="rId199"/>
    <sheet name="Kangatang_199" sheetId="268" state="veryHidden" r:id="rId200"/>
    <sheet name="Kangatang_200" sheetId="269" state="veryHidden" r:id="rId201"/>
    <sheet name="Kangatang_201" sheetId="270" state="veryHidden" r:id="rId202"/>
    <sheet name="Kangatang_202" sheetId="271" state="veryHidden" r:id="rId203"/>
    <sheet name="Kangatang_203" sheetId="272" state="veryHidden" r:id="rId204"/>
    <sheet name="Kangatang_204" sheetId="273" state="veryHidden" r:id="rId205"/>
    <sheet name="Kangatang_205" sheetId="274" state="veryHidden" r:id="rId206"/>
    <sheet name="Kangatang_206" sheetId="275" state="veryHidden" r:id="rId207"/>
    <sheet name="Kangatang_207" sheetId="276" state="veryHidden" r:id="rId208"/>
    <sheet name="Kangatang_208" sheetId="277" state="veryHidden" r:id="rId209"/>
    <sheet name="Kangatang_209" sheetId="278" state="veryHidden" r:id="rId210"/>
    <sheet name="Kangatang_210" sheetId="279" state="veryHidden" r:id="rId211"/>
    <sheet name="Kangatang_211" sheetId="280" state="veryHidden" r:id="rId212"/>
    <sheet name="Kangatang_212" sheetId="281" state="veryHidden" r:id="rId213"/>
    <sheet name="Kangatang_213" sheetId="282" state="veryHidden" r:id="rId214"/>
    <sheet name="Kangatang_214" sheetId="283" state="veryHidden" r:id="rId215"/>
    <sheet name="Kangatang_215" sheetId="284" state="veryHidden" r:id="rId216"/>
    <sheet name="Kangatang_216" sheetId="285" state="veryHidden" r:id="rId217"/>
    <sheet name="Kangatang_217" sheetId="286" state="veryHidden" r:id="rId218"/>
    <sheet name="Kangatang_218" sheetId="287" state="veryHidden" r:id="rId219"/>
    <sheet name="Kangatang_219" sheetId="288" state="veryHidden" r:id="rId220"/>
    <sheet name="Kangatang_220" sheetId="289" state="veryHidden" r:id="rId221"/>
    <sheet name="Kangatang_221" sheetId="290" state="veryHidden" r:id="rId222"/>
    <sheet name="Kangatang_222" sheetId="291" state="veryHidden" r:id="rId223"/>
    <sheet name="Kangatang_223" sheetId="292" state="veryHidden" r:id="rId224"/>
    <sheet name="Kangatang_224" sheetId="293" state="veryHidden" r:id="rId225"/>
    <sheet name="Kangatang_225" sheetId="294" state="veryHidden" r:id="rId226"/>
    <sheet name="Kangatang_226" sheetId="295" state="veryHidden" r:id="rId227"/>
    <sheet name="Kangatang_227" sheetId="296" state="veryHidden" r:id="rId228"/>
    <sheet name="Kangatang_228" sheetId="297" state="veryHidden" r:id="rId229"/>
    <sheet name="Kangatang_229" sheetId="298" state="veryHidden" r:id="rId230"/>
    <sheet name="Kangatang_230" sheetId="299" state="veryHidden" r:id="rId231"/>
    <sheet name="Kangatang_231" sheetId="300" state="veryHidden" r:id="rId232"/>
    <sheet name="Kangatang_232" sheetId="301" state="veryHidden" r:id="rId233"/>
    <sheet name="Kangatang_233" sheetId="302" state="veryHidden" r:id="rId234"/>
    <sheet name="Kangatang_234" sheetId="303" state="veryHidden" r:id="rId235"/>
    <sheet name="Kangatang_235" sheetId="304" state="veryHidden" r:id="rId236"/>
    <sheet name="Kangatang_236" sheetId="305" state="veryHidden" r:id="rId237"/>
    <sheet name="Kangatang_237" sheetId="306" state="veryHidden" r:id="rId238"/>
    <sheet name="Kangatang_238" sheetId="307" state="veryHidden" r:id="rId239"/>
    <sheet name="Kangatang_239" sheetId="308" state="veryHidden" r:id="rId240"/>
    <sheet name="Kangatang_240" sheetId="309" state="veryHidden" r:id="rId241"/>
    <sheet name="Kangatang_241" sheetId="310" state="veryHidden" r:id="rId242"/>
    <sheet name="Kangatang_242" sheetId="311" state="veryHidden" r:id="rId243"/>
    <sheet name="Kangatang_243" sheetId="312" state="veryHidden" r:id="rId244"/>
    <sheet name="Kangatang_244" sheetId="313" state="veryHidden" r:id="rId245"/>
    <sheet name="Kangatang_245" sheetId="314" state="veryHidden" r:id="rId246"/>
    <sheet name="Kangatang_246" sheetId="315" state="veryHidden" r:id="rId247"/>
    <sheet name="Kangatang_247" sheetId="316" state="veryHidden" r:id="rId248"/>
    <sheet name="Kangatang_248" sheetId="317" state="veryHidden" r:id="rId249"/>
    <sheet name="Kangatang_249" sheetId="318" state="veryHidden" r:id="rId250"/>
    <sheet name="Kangatang_250" sheetId="319" state="veryHidden" r:id="rId251"/>
    <sheet name="Kangatang_251" sheetId="320" state="veryHidden" r:id="rId252"/>
    <sheet name="Kangatang_252" sheetId="321" state="veryHidden" r:id="rId253"/>
    <sheet name="Kangatang_253" sheetId="322" state="veryHidden" r:id="rId254"/>
    <sheet name="Kangatang_254" sheetId="323" state="veryHidden" r:id="rId255"/>
    <sheet name="Kangatang_255" sheetId="324" state="veryHidden" r:id="rId256"/>
    <sheet name="Kangatang_256" sheetId="325" state="veryHidden" r:id="rId257"/>
    <sheet name="Kangatang_257" sheetId="326" state="veryHidden" r:id="rId258"/>
    <sheet name="Kangatang_258" sheetId="327" state="veryHidden" r:id="rId259"/>
    <sheet name="Kangatang_259" sheetId="328" state="veryHidden" r:id="rId260"/>
    <sheet name="Kangatang_260" sheetId="329" state="veryHidden" r:id="rId261"/>
    <sheet name="Kangatang_261" sheetId="330" state="veryHidden" r:id="rId262"/>
    <sheet name="Kangatang_262" sheetId="331" state="veryHidden" r:id="rId263"/>
    <sheet name="Kangatang_263" sheetId="332" state="veryHidden" r:id="rId264"/>
    <sheet name="Kangatang_264" sheetId="333" state="veryHidden" r:id="rId265"/>
    <sheet name="Kangatang_265" sheetId="334" state="veryHidden" r:id="rId266"/>
    <sheet name="Kangatang_266" sheetId="335" state="veryHidden" r:id="rId267"/>
    <sheet name="Kangatang_267" sheetId="336" state="veryHidden" r:id="rId268"/>
    <sheet name="Kangatang_268" sheetId="337" state="veryHidden" r:id="rId269"/>
    <sheet name="Kangatang_269" sheetId="338" state="veryHidden" r:id="rId270"/>
    <sheet name="Kangatang_270" sheetId="339" state="veryHidden" r:id="rId271"/>
    <sheet name="Kangatang_271" sheetId="340" state="veryHidden" r:id="rId272"/>
    <sheet name="Kangatang_272" sheetId="341" state="veryHidden" r:id="rId273"/>
    <sheet name="Kangatang_273" sheetId="342" state="veryHidden" r:id="rId274"/>
    <sheet name="Kangatang_274" sheetId="343" state="veryHidden" r:id="rId275"/>
    <sheet name="Kangatang_275" sheetId="344" state="veryHidden" r:id="rId276"/>
    <sheet name="Kangatang_276" sheetId="345" state="veryHidden" r:id="rId277"/>
    <sheet name="Kangatang_277" sheetId="346" state="veryHidden" r:id="rId278"/>
    <sheet name="Kangatang_278" sheetId="347" state="veryHidden" r:id="rId279"/>
    <sheet name="Kangatang_279" sheetId="348" state="veryHidden" r:id="rId280"/>
    <sheet name="Kangatang_280" sheetId="349" state="veryHidden" r:id="rId281"/>
    <sheet name="Kangatang_281" sheetId="350" state="veryHidden" r:id="rId282"/>
    <sheet name="Kangatang_282" sheetId="351" state="veryHidden" r:id="rId283"/>
    <sheet name="Kangatang_283" sheetId="352" state="veryHidden" r:id="rId284"/>
    <sheet name="Kangatang_284" sheetId="353" state="veryHidden" r:id="rId285"/>
    <sheet name="Kangatang_285" sheetId="354" state="veryHidden" r:id="rId286"/>
    <sheet name="Kangatang_286" sheetId="355" state="veryHidden" r:id="rId287"/>
    <sheet name="Kangatang_287" sheetId="356" state="veryHidden" r:id="rId288"/>
    <sheet name="Kangatang_288" sheetId="357" state="veryHidden" r:id="rId289"/>
    <sheet name="Kangatang_289" sheetId="358" state="veryHidden" r:id="rId290"/>
    <sheet name="Kangatang_290" sheetId="359" state="veryHidden" r:id="rId291"/>
    <sheet name="Kangatang_291" sheetId="360" state="veryHidden" r:id="rId292"/>
    <sheet name="Kangatang_292" sheetId="361" state="veryHidden" r:id="rId293"/>
    <sheet name="Kangatang_293" sheetId="362" state="veryHidden" r:id="rId294"/>
    <sheet name="Kangatang_294" sheetId="363" state="veryHidden" r:id="rId295"/>
    <sheet name="Kangatang_295" sheetId="364" state="veryHidden" r:id="rId296"/>
    <sheet name="Kangatang_296" sheetId="365" state="veryHidden" r:id="rId297"/>
    <sheet name="Kangatang_297" sheetId="366" state="veryHidden" r:id="rId298"/>
    <sheet name="Kangatang_298" sheetId="367" state="veryHidden" r:id="rId299"/>
    <sheet name="Kangatang_299" sheetId="368" state="veryHidden" r:id="rId300"/>
    <sheet name="Kangatang_300" sheetId="369" state="veryHidden" r:id="rId301"/>
    <sheet name="Kangatang_301" sheetId="370" state="veryHidden" r:id="rId302"/>
    <sheet name="Kangatang_302" sheetId="371" state="veryHidden" r:id="rId303"/>
    <sheet name="Kangatang_303" sheetId="372" state="veryHidden" r:id="rId304"/>
    <sheet name="Kangatang_304" sheetId="373" state="veryHidden" r:id="rId305"/>
    <sheet name="Kangatang_305" sheetId="374" state="veryHidden" r:id="rId306"/>
    <sheet name="Kangatang_306" sheetId="375" state="veryHidden" r:id="rId307"/>
    <sheet name="Kangatang_307" sheetId="376" state="veryHidden" r:id="rId308"/>
    <sheet name="Kangatang_308" sheetId="377" state="veryHidden" r:id="rId309"/>
    <sheet name="Kangatang_309" sheetId="378" state="veryHidden" r:id="rId310"/>
    <sheet name="Kangatang_310" sheetId="379" state="veryHidden" r:id="rId311"/>
    <sheet name="Kangatang_311" sheetId="380" state="veryHidden" r:id="rId312"/>
    <sheet name="Kangatang_312" sheetId="381" state="veryHidden" r:id="rId313"/>
    <sheet name="Kangatang_313" sheetId="382" state="veryHidden" r:id="rId314"/>
    <sheet name="Kangatang_314" sheetId="383" state="veryHidden" r:id="rId315"/>
    <sheet name="Kangatang_315" sheetId="384" state="veryHidden" r:id="rId316"/>
    <sheet name="Kangatang_316" sheetId="385" state="veryHidden" r:id="rId317"/>
    <sheet name="Kangatang_317" sheetId="386" state="veryHidden" r:id="rId318"/>
    <sheet name="Kangatang_318" sheetId="387" state="veryHidden" r:id="rId319"/>
    <sheet name="Kangatang_319" sheetId="388" state="veryHidden" r:id="rId320"/>
    <sheet name="Kangatang_320" sheetId="389" state="veryHidden" r:id="rId321"/>
    <sheet name="Kangatang_321" sheetId="390" state="veryHidden" r:id="rId322"/>
    <sheet name="Kangatang_322" sheetId="391" state="veryHidden" r:id="rId323"/>
    <sheet name="Kangatang_323" sheetId="392" state="veryHidden" r:id="rId324"/>
    <sheet name="Kangatang_324" sheetId="393" state="veryHidden" r:id="rId325"/>
    <sheet name="Kangatang_325" sheetId="394" state="veryHidden" r:id="rId326"/>
    <sheet name="Kangatang_326" sheetId="395" state="veryHidden" r:id="rId327"/>
    <sheet name="Kangatang_327" sheetId="396" state="veryHidden" r:id="rId328"/>
    <sheet name="Kangatang_328" sheetId="397" state="veryHidden" r:id="rId329"/>
    <sheet name="Kangatang_329" sheetId="398" state="veryHidden" r:id="rId330"/>
    <sheet name="Kangatang_330" sheetId="399" state="veryHidden" r:id="rId331"/>
    <sheet name="Kangatang_331" sheetId="400" state="veryHidden" r:id="rId332"/>
    <sheet name="Kangatang_332" sheetId="401" state="veryHidden" r:id="rId333"/>
    <sheet name="Kangatang_333" sheetId="402" state="veryHidden" r:id="rId334"/>
    <sheet name="Kangatang_334" sheetId="403" state="veryHidden" r:id="rId335"/>
    <sheet name="Kangatang_335" sheetId="404" state="veryHidden" r:id="rId336"/>
    <sheet name="Kangatang_336" sheetId="405" state="veryHidden" r:id="rId337"/>
    <sheet name="Kangatang_337" sheetId="406" state="veryHidden" r:id="rId338"/>
    <sheet name="Kangatang_338" sheetId="407" state="veryHidden" r:id="rId339"/>
    <sheet name="Kangatang_339" sheetId="408" state="veryHidden" r:id="rId340"/>
    <sheet name="Kangatang_340" sheetId="409" state="veryHidden" r:id="rId341"/>
    <sheet name="Kangatang_341" sheetId="410" state="veryHidden" r:id="rId342"/>
    <sheet name="Kangatang_342" sheetId="411" state="veryHidden" r:id="rId343"/>
    <sheet name="Kangatang_343" sheetId="412" state="veryHidden" r:id="rId344"/>
    <sheet name="Kangatang_344" sheetId="413" state="veryHidden" r:id="rId345"/>
    <sheet name="Kangatang_345" sheetId="414" state="veryHidden" r:id="rId346"/>
    <sheet name="Kangatang_346" sheetId="415" state="veryHidden" r:id="rId347"/>
    <sheet name="Kangatang_347" sheetId="416" state="veryHidden" r:id="rId348"/>
    <sheet name="Kangatang_348" sheetId="417" state="veryHidden" r:id="rId349"/>
    <sheet name="Kangatang_349" sheetId="418" state="veryHidden" r:id="rId350"/>
    <sheet name="Kangatang_350" sheetId="419" state="veryHidden" r:id="rId351"/>
    <sheet name="Kangatang_351" sheetId="420" state="veryHidden" r:id="rId352"/>
    <sheet name="Kangatang_352" sheetId="421" state="veryHidden" r:id="rId353"/>
    <sheet name="Kangatang_353" sheetId="422" state="veryHidden" r:id="rId354"/>
    <sheet name="Kangatang_354" sheetId="423" state="veryHidden" r:id="rId355"/>
    <sheet name="Kangatang_355" sheetId="424" state="veryHidden" r:id="rId356"/>
    <sheet name="Kangatang_356" sheetId="425" state="veryHidden" r:id="rId357"/>
    <sheet name="Kangatang_357" sheetId="426" state="veryHidden" r:id="rId358"/>
    <sheet name="Kangatang_358" sheetId="427" state="veryHidden" r:id="rId359"/>
    <sheet name="Kangatang_359" sheetId="428" state="veryHidden" r:id="rId360"/>
    <sheet name="Kangatang_360" sheetId="429" state="veryHidden" r:id="rId361"/>
    <sheet name="Kangatang_361" sheetId="430" state="veryHidden" r:id="rId362"/>
    <sheet name="Kangatang_362" sheetId="431" state="veryHidden" r:id="rId363"/>
    <sheet name="Kangatang_363" sheetId="432" state="veryHidden" r:id="rId364"/>
    <sheet name="Kangatang_364" sheetId="433" state="veryHidden" r:id="rId365"/>
    <sheet name="Kangatang_365" sheetId="434" state="veryHidden" r:id="rId366"/>
    <sheet name="Kangatang_366" sheetId="435" state="veryHidden" r:id="rId367"/>
    <sheet name="Kangatang_367" sheetId="436" state="veryHidden" r:id="rId368"/>
    <sheet name="Kangatang_368" sheetId="437" state="veryHidden" r:id="rId369"/>
    <sheet name="Kangatang_369" sheetId="438" state="veryHidden" r:id="rId370"/>
    <sheet name="Kangatang_370" sheetId="439" state="veryHidden" r:id="rId371"/>
    <sheet name="Kangatang_371" sheetId="440" state="veryHidden" r:id="rId372"/>
    <sheet name="Kangatang_372" sheetId="441" state="veryHidden" r:id="rId373"/>
    <sheet name="Kangatang_373" sheetId="442" state="veryHidden" r:id="rId374"/>
    <sheet name="Kangatang_374" sheetId="443" state="veryHidden" r:id="rId375"/>
    <sheet name="Kangatang_375" sheetId="444" state="veryHidden" r:id="rId376"/>
    <sheet name="Kangatang_376" sheetId="445" state="veryHidden" r:id="rId377"/>
    <sheet name="Kangatang_377" sheetId="446" state="veryHidden" r:id="rId378"/>
    <sheet name="Kangatang_378" sheetId="447" state="veryHidden" r:id="rId379"/>
    <sheet name="Kangatang_379" sheetId="448" state="veryHidden" r:id="rId380"/>
    <sheet name="Kangatang_380" sheetId="449" state="veryHidden" r:id="rId381"/>
    <sheet name="Kangatang_381" sheetId="450" state="veryHidden" r:id="rId382"/>
    <sheet name="Kangatang_382" sheetId="451" state="veryHidden" r:id="rId383"/>
    <sheet name="Kangatang_383" sheetId="452" state="veryHidden" r:id="rId384"/>
    <sheet name="Kangatang_384" sheetId="453" state="veryHidden" r:id="rId385"/>
    <sheet name="Kangatang_385" sheetId="454" state="veryHidden" r:id="rId386"/>
    <sheet name="Kangatang_386" sheetId="455" state="veryHidden" r:id="rId387"/>
    <sheet name="Kangatang_387" sheetId="456" state="veryHidden" r:id="rId388"/>
    <sheet name="Kangatang_388" sheetId="457" state="veryHidden" r:id="rId389"/>
    <sheet name="Kangatang_389" sheetId="458" state="veryHidden" r:id="rId390"/>
    <sheet name="Kangatang_390" sheetId="459" state="veryHidden" r:id="rId391"/>
    <sheet name="Kangatang_391" sheetId="460" state="veryHidden" r:id="rId392"/>
    <sheet name="Kangatang_392" sheetId="461" state="veryHidden" r:id="rId393"/>
    <sheet name="Kangatang_393" sheetId="462" state="veryHidden" r:id="rId394"/>
    <sheet name="Kangatang_394" sheetId="463" state="veryHidden" r:id="rId395"/>
    <sheet name="Kangatang_395" sheetId="464" state="veryHidden" r:id="rId396"/>
    <sheet name="Kangatang_396" sheetId="465" state="veryHidden" r:id="rId397"/>
    <sheet name="Kangatang_397" sheetId="466" state="veryHidden" r:id="rId398"/>
    <sheet name="Kangatang_398" sheetId="467" state="veryHidden" r:id="rId399"/>
    <sheet name="Kangatang_399" sheetId="468" state="veryHidden" r:id="rId400"/>
    <sheet name="Kangatang_400" sheetId="469" state="veryHidden" r:id="rId401"/>
    <sheet name="Kangatang_401" sheetId="470" state="veryHidden" r:id="rId402"/>
    <sheet name="Kangatang_402" sheetId="471" state="veryHidden" r:id="rId403"/>
    <sheet name="Kangatang_403" sheetId="472" state="veryHidden" r:id="rId404"/>
    <sheet name="Kangatang_404" sheetId="473" state="veryHidden" r:id="rId405"/>
    <sheet name="Kangatang_405" sheetId="474" state="veryHidden" r:id="rId406"/>
    <sheet name="Kangatang_406" sheetId="475" state="veryHidden" r:id="rId407"/>
    <sheet name="Kangatang_407" sheetId="476" state="veryHidden" r:id="rId408"/>
    <sheet name="Kangatang_408" sheetId="477" state="veryHidden" r:id="rId409"/>
    <sheet name="Kangatang_409" sheetId="478" state="veryHidden" r:id="rId410"/>
    <sheet name="Kangatang_410" sheetId="479" state="veryHidden" r:id="rId411"/>
    <sheet name="Kangatang_411" sheetId="480" state="veryHidden" r:id="rId412"/>
    <sheet name="Kangatang_412" sheetId="481" state="veryHidden" r:id="rId413"/>
    <sheet name="Kangatang_413" sheetId="482" state="veryHidden" r:id="rId414"/>
    <sheet name="Kangatang_414" sheetId="483" state="veryHidden" r:id="rId415"/>
    <sheet name="Kangatang_415" sheetId="484" state="veryHidden" r:id="rId416"/>
    <sheet name="Kangatang_416" sheetId="485" state="veryHidden" r:id="rId417"/>
    <sheet name="Kangatang_417" sheetId="486" state="veryHidden" r:id="rId418"/>
    <sheet name="Kangatang_418" sheetId="487" state="veryHidden" r:id="rId419"/>
    <sheet name="Kangatang_419" sheetId="488" state="veryHidden" r:id="rId420"/>
    <sheet name="Kangatang_420" sheetId="489" state="veryHidden" r:id="rId421"/>
    <sheet name="Kangatang_421" sheetId="490" state="veryHidden" r:id="rId422"/>
    <sheet name="Kangatang_422" sheetId="491" state="veryHidden" r:id="rId423"/>
    <sheet name="Kangatang_423" sheetId="492" state="veryHidden" r:id="rId424"/>
    <sheet name="Kangatang_424" sheetId="493" state="veryHidden" r:id="rId425"/>
    <sheet name="Kangatang_425" sheetId="494" state="veryHidden" r:id="rId426"/>
    <sheet name="Kangatang_426" sheetId="495" state="veryHidden" r:id="rId427"/>
    <sheet name="Kangatang_427" sheetId="496" state="veryHidden" r:id="rId428"/>
    <sheet name="Kangatang_428" sheetId="497" state="veryHidden" r:id="rId429"/>
    <sheet name="Kangatang_429" sheetId="498" state="veryHidden" r:id="rId430"/>
    <sheet name="Kangatang_430" sheetId="499" state="veryHidden" r:id="rId431"/>
    <sheet name="Kangatang_431" sheetId="500" state="veryHidden" r:id="rId432"/>
    <sheet name="Kangatang_432" sheetId="501" state="veryHidden" r:id="rId433"/>
    <sheet name="Kangatang_433" sheetId="502" state="veryHidden" r:id="rId434"/>
    <sheet name="Kangatang_434" sheetId="503" state="veryHidden" r:id="rId435"/>
    <sheet name="Kangatang_435" sheetId="504" state="veryHidden" r:id="rId436"/>
    <sheet name="Kangatang_436" sheetId="505" state="veryHidden" r:id="rId437"/>
    <sheet name="Kangatang_437" sheetId="506" state="veryHidden" r:id="rId438"/>
    <sheet name="Kangatang_438" sheetId="507" state="veryHidden" r:id="rId439"/>
    <sheet name="Kangatang_439" sheetId="508" state="veryHidden" r:id="rId440"/>
    <sheet name="Kangatang_440" sheetId="509" state="veryHidden" r:id="rId441"/>
    <sheet name="Kangatang_441" sheetId="510" state="veryHidden" r:id="rId442"/>
    <sheet name="Kangatang_442" sheetId="511" state="veryHidden" r:id="rId443"/>
    <sheet name="Kangatang_443" sheetId="512" state="veryHidden" r:id="rId444"/>
    <sheet name="Kangatang_444" sheetId="513" state="veryHidden" r:id="rId445"/>
    <sheet name="Kangatang_445" sheetId="514" state="veryHidden" r:id="rId446"/>
    <sheet name="Kangatang_446" sheetId="515" state="veryHidden" r:id="rId447"/>
    <sheet name="Kangatang_447" sheetId="516" state="veryHidden" r:id="rId448"/>
    <sheet name="Kangatang_448" sheetId="517" state="veryHidden" r:id="rId449"/>
    <sheet name="Kangatang_449" sheetId="518" state="veryHidden" r:id="rId450"/>
    <sheet name="Kangatang_450" sheetId="519" state="veryHidden" r:id="rId451"/>
    <sheet name="Kangatang_451" sheetId="520" state="veryHidden" r:id="rId452"/>
    <sheet name="Kangatang_452" sheetId="521" state="veryHidden" r:id="rId453"/>
    <sheet name="Kangatang_453" sheetId="522" state="veryHidden" r:id="rId454"/>
    <sheet name="Kangatang_454" sheetId="523" state="veryHidden" r:id="rId455"/>
    <sheet name="Kangatang_455" sheetId="524" state="veryHidden" r:id="rId456"/>
    <sheet name="Kangatang_456" sheetId="525" state="veryHidden" r:id="rId457"/>
    <sheet name="Kangatang_457" sheetId="526" state="veryHidden" r:id="rId458"/>
    <sheet name="Kangatang_458" sheetId="527" state="veryHidden" r:id="rId459"/>
    <sheet name="Kangatang_459" sheetId="528" state="veryHidden" r:id="rId460"/>
    <sheet name="Kangatang_460" sheetId="529" state="veryHidden" r:id="rId461"/>
    <sheet name="Kangatang_461" sheetId="530" state="veryHidden" r:id="rId462"/>
    <sheet name="Kangatang_462" sheetId="531" state="veryHidden" r:id="rId463"/>
    <sheet name="Kangatang_463" sheetId="532" state="veryHidden" r:id="rId464"/>
    <sheet name="Kangatang_464" sheetId="533" state="veryHidden" r:id="rId465"/>
    <sheet name="Kangatang_465" sheetId="534" state="veryHidden" r:id="rId466"/>
    <sheet name="Kangatang_466" sheetId="535" state="veryHidden" r:id="rId467"/>
    <sheet name="Kangatang_467" sheetId="536" state="veryHidden" r:id="rId468"/>
    <sheet name="Kangatang_468" sheetId="537" state="veryHidden" r:id="rId469"/>
    <sheet name="Kangatang_469" sheetId="538" state="veryHidden" r:id="rId470"/>
    <sheet name="Kangatang_470" sheetId="539" state="veryHidden" r:id="rId471"/>
    <sheet name="Kangatang_471" sheetId="540" state="veryHidden" r:id="rId472"/>
    <sheet name="Kangatang_472" sheetId="541" state="veryHidden" r:id="rId473"/>
    <sheet name="Kangatang_473" sheetId="542" state="veryHidden" r:id="rId474"/>
    <sheet name="Kangatang_474" sheetId="543" state="veryHidden" r:id="rId475"/>
    <sheet name="Kangatang_475" sheetId="544" state="veryHidden" r:id="rId476"/>
    <sheet name="Kangatang_476" sheetId="545" state="veryHidden" r:id="rId477"/>
    <sheet name="Kangatang_477" sheetId="546" state="veryHidden" r:id="rId478"/>
    <sheet name="Kangatang_478" sheetId="547" state="veryHidden" r:id="rId479"/>
    <sheet name="Kangatang_479" sheetId="548" state="veryHidden" r:id="rId480"/>
    <sheet name="Kangatang_480" sheetId="549" state="veryHidden" r:id="rId481"/>
    <sheet name="Kangatang_481" sheetId="550" state="veryHidden" r:id="rId482"/>
    <sheet name="Kangatang_482" sheetId="551" state="veryHidden" r:id="rId483"/>
    <sheet name="Kangatang_483" sheetId="552" state="veryHidden" r:id="rId484"/>
    <sheet name="Kangatang_484" sheetId="553" state="veryHidden" r:id="rId485"/>
    <sheet name="Kangatang_485" sheetId="554" state="veryHidden" r:id="rId486"/>
    <sheet name="Kangatang_486" sheetId="555" state="veryHidden" r:id="rId487"/>
    <sheet name="Kangatang_487" sheetId="556" state="veryHidden" r:id="rId488"/>
    <sheet name="Kangatang_488" sheetId="557" state="veryHidden" r:id="rId489"/>
    <sheet name="Kangatang_489" sheetId="558" state="veryHidden" r:id="rId490"/>
    <sheet name="Kangatang_490" sheetId="559" state="veryHidden" r:id="rId491"/>
    <sheet name="Kangatang_491" sheetId="560" state="veryHidden" r:id="rId492"/>
    <sheet name="Kangatang_492" sheetId="561" state="veryHidden" r:id="rId493"/>
    <sheet name="Kangatang_493" sheetId="562" state="veryHidden" r:id="rId494"/>
    <sheet name="Kangatang_494" sheetId="563" state="veryHidden" r:id="rId495"/>
    <sheet name="Kangatang_495" sheetId="564" state="veryHidden" r:id="rId496"/>
    <sheet name="Kangatang_496" sheetId="565" state="veryHidden" r:id="rId497"/>
    <sheet name="Kangatang_497" sheetId="566" state="veryHidden" r:id="rId498"/>
    <sheet name="Kangatang_498" sheetId="567" state="veryHidden" r:id="rId499"/>
    <sheet name="Kangatang_499" sheetId="568" state="veryHidden" r:id="rId500"/>
    <sheet name="Kangatang_500" sheetId="569" state="veryHidden" r:id="rId501"/>
    <sheet name="Kangatang_501" sheetId="570" state="veryHidden" r:id="rId502"/>
    <sheet name="Kangatang_502" sheetId="571" state="veryHidden" r:id="rId503"/>
    <sheet name="Kangatang_503" sheetId="572" state="veryHidden" r:id="rId504"/>
    <sheet name="Kangatang_504" sheetId="573" state="veryHidden" r:id="rId505"/>
    <sheet name="Kangatang_505" sheetId="574" state="veryHidden" r:id="rId506"/>
    <sheet name="Kangatang_506" sheetId="575" state="veryHidden" r:id="rId507"/>
    <sheet name="Kangatang_507" sheetId="576" state="veryHidden" r:id="rId508"/>
    <sheet name="Kangatang_508" sheetId="577" state="veryHidden" r:id="rId509"/>
    <sheet name="Kangatang_509" sheetId="578" state="veryHidden" r:id="rId510"/>
    <sheet name="Kangatang_510" sheetId="579" state="veryHidden" r:id="rId511"/>
    <sheet name="Kangatang_511" sheetId="580" state="veryHidden" r:id="rId512"/>
    <sheet name="Kangatang_512" sheetId="581" state="veryHidden" r:id="rId513"/>
    <sheet name="Kangatang_513" sheetId="582" state="veryHidden" r:id="rId514"/>
    <sheet name="Kangatang_514" sheetId="583" state="veryHidden" r:id="rId515"/>
    <sheet name="Kangatang_515" sheetId="584" state="veryHidden" r:id="rId516"/>
    <sheet name="Kangatang_516" sheetId="585" state="veryHidden" r:id="rId517"/>
    <sheet name="Kangatang_517" sheetId="586" state="veryHidden" r:id="rId518"/>
    <sheet name="Kangatang_518" sheetId="587" state="veryHidden" r:id="rId519"/>
    <sheet name="Kangatang_519" sheetId="588" state="veryHidden" r:id="rId520"/>
    <sheet name="Kangatang_520" sheetId="589" state="veryHidden" r:id="rId521"/>
    <sheet name="Kangatang_521" sheetId="590" state="veryHidden" r:id="rId522"/>
    <sheet name="Kangatang_522" sheetId="591" state="veryHidden" r:id="rId523"/>
    <sheet name="Kangatang_523" sheetId="592" state="veryHidden" r:id="rId524"/>
    <sheet name="Kangatang_524" sheetId="593" state="veryHidden" r:id="rId525"/>
    <sheet name="Kangatang_525" sheetId="594" state="veryHidden" r:id="rId526"/>
    <sheet name="Kangatang_526" sheetId="595" state="veryHidden" r:id="rId527"/>
    <sheet name="Kangatang_527" sheetId="596" state="veryHidden" r:id="rId528"/>
    <sheet name="Kangatang_528" sheetId="597" state="veryHidden" r:id="rId529"/>
    <sheet name="Kangatang_529" sheetId="598" state="veryHidden" r:id="rId530"/>
    <sheet name="Kangatang_530" sheetId="599" state="veryHidden" r:id="rId531"/>
    <sheet name="Kangatang_531" sheetId="600" state="veryHidden" r:id="rId532"/>
    <sheet name="Kangatang_532" sheetId="601" state="veryHidden" r:id="rId533"/>
    <sheet name="Kangatang_533" sheetId="602" state="veryHidden" r:id="rId534"/>
    <sheet name="Kangatang_534" sheetId="603" state="veryHidden" r:id="rId535"/>
    <sheet name="Kangatang_535" sheetId="604" state="veryHidden" r:id="rId536"/>
    <sheet name="Kangatang_536" sheetId="605" state="veryHidden" r:id="rId537"/>
    <sheet name="Kangatang_537" sheetId="606" state="veryHidden" r:id="rId538"/>
    <sheet name="Kangatang_538" sheetId="607" state="veryHidden" r:id="rId539"/>
    <sheet name="Kangatang_539" sheetId="608" state="veryHidden" r:id="rId540"/>
    <sheet name="Kangatang_540" sheetId="609" state="veryHidden" r:id="rId541"/>
    <sheet name="Kangatang_541" sheetId="610" state="veryHidden" r:id="rId542"/>
    <sheet name="Kangatang_542" sheetId="611" state="veryHidden" r:id="rId543"/>
    <sheet name="Kangatang_543" sheetId="612" state="veryHidden" r:id="rId544"/>
    <sheet name="Kangatang_544" sheetId="613" state="veryHidden" r:id="rId545"/>
    <sheet name="Kangatang_545" sheetId="614" state="veryHidden" r:id="rId546"/>
    <sheet name="Kangatang_546" sheetId="615" state="veryHidden" r:id="rId547"/>
    <sheet name="Kangatang_547" sheetId="617" state="veryHidden" r:id="rId548"/>
    <sheet name="Kangatang_548" sheetId="618" state="veryHidden" r:id="rId549"/>
    <sheet name="Kangatang_549" sheetId="619" state="veryHidden" r:id="rId550"/>
    <sheet name="Kangatang_550" sheetId="620" state="veryHidden" r:id="rId551"/>
    <sheet name="Kangatang_551" sheetId="621" state="veryHidden" r:id="rId552"/>
    <sheet name="Kangatang_552" sheetId="622" state="veryHidden" r:id="rId553"/>
    <sheet name="Kangatang_553" sheetId="623" state="veryHidden" r:id="rId554"/>
    <sheet name="Kangatang_554" sheetId="624" state="veryHidden" r:id="rId555"/>
    <sheet name="Kangatang_555" sheetId="625" state="veryHidden" r:id="rId556"/>
    <sheet name="Kangatang_556" sheetId="626" state="veryHidden" r:id="rId557"/>
    <sheet name="Kangatang_557" sheetId="627" state="veryHidden" r:id="rId558"/>
    <sheet name="Kangatang_558" sheetId="628" state="veryHidden" r:id="rId559"/>
    <sheet name="Kangatang_559" sheetId="629" state="veryHidden" r:id="rId560"/>
    <sheet name="Kangatang_560" sheetId="630" state="veryHidden" r:id="rId561"/>
    <sheet name="Kangatang_561" sheetId="631" state="veryHidden" r:id="rId562"/>
    <sheet name="Kangatang_562" sheetId="632" state="veryHidden" r:id="rId563"/>
    <sheet name="Kangatang_563" sheetId="633" state="veryHidden" r:id="rId564"/>
    <sheet name="Kangatang_564" sheetId="634" state="veryHidden" r:id="rId565"/>
    <sheet name="Kangatang_565" sheetId="635" state="veryHidden" r:id="rId566"/>
    <sheet name="Kangatang_566" sheetId="636" state="veryHidden" r:id="rId567"/>
    <sheet name="Kangatang_567" sheetId="637" state="veryHidden" r:id="rId568"/>
    <sheet name="Kangatang_568" sheetId="638" state="veryHidden" r:id="rId569"/>
    <sheet name="Kangatang_569" sheetId="639" state="veryHidden" r:id="rId570"/>
    <sheet name="Kangatang_570" sheetId="640" state="veryHidden" r:id="rId571"/>
    <sheet name="Kangatang_571" sheetId="641" state="veryHidden" r:id="rId572"/>
    <sheet name="Kangatang_572" sheetId="642" state="veryHidden" r:id="rId573"/>
    <sheet name="Kangatang_573" sheetId="643" state="veryHidden" r:id="rId574"/>
    <sheet name="Kangatang_574" sheetId="644" state="veryHidden" r:id="rId575"/>
    <sheet name="Kangatang_575" sheetId="645" state="veryHidden" r:id="rId576"/>
    <sheet name="Kangatang_576" sheetId="646" state="veryHidden" r:id="rId577"/>
    <sheet name="Kangatang_577" sheetId="647" state="veryHidden" r:id="rId578"/>
    <sheet name="Kangatang_578" sheetId="648" state="veryHidden" r:id="rId579"/>
    <sheet name="Kangatang_579" sheetId="649" state="veryHidden" r:id="rId580"/>
    <sheet name="Kangatang_580" sheetId="650" state="veryHidden" r:id="rId581"/>
    <sheet name="Kangatang_581" sheetId="651" state="veryHidden" r:id="rId582"/>
    <sheet name="Kangatang_582" sheetId="652" state="veryHidden" r:id="rId583"/>
    <sheet name="Kangatang_583" sheetId="653" state="veryHidden" r:id="rId584"/>
    <sheet name="Kangatang_584" sheetId="654" state="veryHidden" r:id="rId585"/>
    <sheet name="Kangatang_585" sheetId="655" state="veryHidden" r:id="rId586"/>
    <sheet name="Kangatang_586" sheetId="656" state="veryHidden" r:id="rId587"/>
    <sheet name="Kangatang_587" sheetId="657" state="veryHidden" r:id="rId588"/>
    <sheet name="Kangatang_588" sheetId="658" state="veryHidden" r:id="rId589"/>
    <sheet name="Kangatang_589" sheetId="659" state="veryHidden" r:id="rId590"/>
    <sheet name="Kangatang_590" sheetId="660" state="veryHidden" r:id="rId591"/>
    <sheet name="Kangatang_591" sheetId="661" state="veryHidden" r:id="rId592"/>
    <sheet name="Kangatang_592" sheetId="662" state="veryHidden" r:id="rId593"/>
    <sheet name="Kangatang_593" sheetId="663" state="veryHidden" r:id="rId594"/>
    <sheet name="Kangatang_594" sheetId="664" state="veryHidden" r:id="rId595"/>
    <sheet name="Kangatang_595" sheetId="665" state="veryHidden" r:id="rId596"/>
    <sheet name="Kangatang_596" sheetId="666" state="veryHidden" r:id="rId597"/>
    <sheet name="Kangatang_597" sheetId="667" state="veryHidden" r:id="rId598"/>
    <sheet name="Kangatang_598" sheetId="668" state="veryHidden" r:id="rId599"/>
    <sheet name="Kangatang_599" sheetId="669" state="veryHidden" r:id="rId600"/>
    <sheet name="Kangatang_600" sheetId="670" state="veryHidden" r:id="rId601"/>
    <sheet name="Kangatang_601" sheetId="671" state="veryHidden" r:id="rId602"/>
    <sheet name="Kangatang_602" sheetId="672" state="veryHidden" r:id="rId603"/>
    <sheet name="Kangatang_603" sheetId="673" state="veryHidden" r:id="rId604"/>
    <sheet name="Kangatang_604" sheetId="674" state="veryHidden" r:id="rId605"/>
    <sheet name="Kangatang_605" sheetId="675" state="veryHidden" r:id="rId606"/>
    <sheet name="Kangatang_606" sheetId="676" state="veryHidden" r:id="rId607"/>
    <sheet name="Kangatang_607" sheetId="677" state="veryHidden" r:id="rId608"/>
    <sheet name="Kangatang_608" sheetId="678" state="veryHidden" r:id="rId609"/>
    <sheet name="Kangatang_609" sheetId="679" state="veryHidden" r:id="rId610"/>
    <sheet name="Kangatang_610" sheetId="680" state="veryHidden" r:id="rId611"/>
    <sheet name="Kangatang_611" sheetId="681" state="veryHidden" r:id="rId612"/>
    <sheet name="Kangatang_612" sheetId="682" state="veryHidden" r:id="rId613"/>
    <sheet name="Kangatang_613" sheetId="683" state="veryHidden" r:id="rId614"/>
    <sheet name="Kangatang_614" sheetId="684" state="veryHidden" r:id="rId615"/>
    <sheet name="Kangatang_615" sheetId="685" state="veryHidden" r:id="rId616"/>
    <sheet name="Kangatang_616" sheetId="686" state="veryHidden" r:id="rId617"/>
    <sheet name="Kangatang_617" sheetId="687" state="veryHidden" r:id="rId618"/>
    <sheet name="Kangatang_618" sheetId="688" state="veryHidden" r:id="rId619"/>
    <sheet name="Kangatang_619" sheetId="689" state="veryHidden" r:id="rId620"/>
    <sheet name="Kangatang_620" sheetId="690" state="veryHidden" r:id="rId621"/>
    <sheet name="Kangatang_621" sheetId="691" state="veryHidden" r:id="rId622"/>
    <sheet name="Kangatang_622" sheetId="692" state="veryHidden" r:id="rId623"/>
    <sheet name="Kangatang_623" sheetId="693" state="veryHidden" r:id="rId624"/>
    <sheet name="Kangatang_624" sheetId="694" state="veryHidden" r:id="rId625"/>
    <sheet name="Kangatang_625" sheetId="695" state="veryHidden" r:id="rId626"/>
    <sheet name="Kangatang_626" sheetId="696" state="veryHidden" r:id="rId627"/>
    <sheet name="Kangatang_627" sheetId="697" state="veryHidden" r:id="rId628"/>
    <sheet name="Kangatang_628" sheetId="698" state="veryHidden" r:id="rId629"/>
    <sheet name="Kangatang_629" sheetId="699" state="veryHidden" r:id="rId630"/>
    <sheet name="Kangatang_630" sheetId="700" state="veryHidden" r:id="rId631"/>
    <sheet name="Kangatang_631" sheetId="701" state="veryHidden" r:id="rId632"/>
    <sheet name="Kangatang_632" sheetId="702" state="veryHidden" r:id="rId633"/>
    <sheet name="Kangatang_633" sheetId="703" state="veryHidden" r:id="rId634"/>
    <sheet name="Kangatang_634" sheetId="704" state="veryHidden" r:id="rId635"/>
    <sheet name="Kangatang_635" sheetId="705" state="veryHidden" r:id="rId636"/>
    <sheet name="Kangatang_636" sheetId="706" state="veryHidden" r:id="rId637"/>
    <sheet name="Kangatang_637" sheetId="707" state="veryHidden" r:id="rId638"/>
    <sheet name="Kangatang_638" sheetId="708" state="veryHidden" r:id="rId639"/>
    <sheet name="Kangatang_639" sheetId="709" state="veryHidden" r:id="rId640"/>
    <sheet name="Kangatang_640" sheetId="710" state="veryHidden" r:id="rId641"/>
    <sheet name="Kangatang_641" sheetId="711" state="veryHidden" r:id="rId642"/>
    <sheet name="Kangatang_642" sheetId="712" state="veryHidden" r:id="rId643"/>
    <sheet name="Kangatang_643" sheetId="713" state="veryHidden" r:id="rId644"/>
    <sheet name="Kangatang_644" sheetId="714" state="veryHidden" r:id="rId645"/>
    <sheet name="Kangatang_645" sheetId="715" state="veryHidden" r:id="rId646"/>
    <sheet name="Kangatang_646" sheetId="716" state="veryHidden" r:id="rId647"/>
    <sheet name="Kangatang_647" sheetId="717" state="veryHidden" r:id="rId648"/>
    <sheet name="Kangatang_648" sheetId="718" state="veryHidden" r:id="rId649"/>
    <sheet name="Kangatang_649" sheetId="719" state="veryHidden" r:id="rId650"/>
    <sheet name="Kangatang_650" sheetId="720" state="veryHidden" r:id="rId651"/>
    <sheet name="Kangatang_651" sheetId="721" state="veryHidden" r:id="rId652"/>
    <sheet name="Kangatang_652" sheetId="722" state="veryHidden" r:id="rId653"/>
    <sheet name="Kangatang_653" sheetId="723" state="veryHidden" r:id="rId654"/>
    <sheet name="Kangatang_654" sheetId="724" state="veryHidden" r:id="rId655"/>
    <sheet name="Kangatang_655" sheetId="725" state="veryHidden" r:id="rId656"/>
    <sheet name="Kangatang_656" sheetId="726" state="veryHidden" r:id="rId657"/>
    <sheet name="Kangatang_657" sheetId="727" state="veryHidden" r:id="rId658"/>
    <sheet name="Kangatang_658" sheetId="728" state="veryHidden" r:id="rId659"/>
    <sheet name="Kangatang_659" sheetId="729" state="veryHidden" r:id="rId660"/>
    <sheet name="Kangatang_660" sheetId="730" state="veryHidden" r:id="rId661"/>
    <sheet name="Kangatang_661" sheetId="731" state="veryHidden" r:id="rId662"/>
    <sheet name="Kangatang_662" sheetId="732" state="veryHidden" r:id="rId663"/>
    <sheet name="Kangatang_663" sheetId="733" state="veryHidden" r:id="rId664"/>
    <sheet name="Kangatang_664" sheetId="734" state="veryHidden" r:id="rId665"/>
    <sheet name="Kangatang_665" sheetId="735" state="veryHidden" r:id="rId666"/>
    <sheet name="Kangatang_666" sheetId="736" state="veryHidden" r:id="rId667"/>
    <sheet name="Kangatang_667" sheetId="737" state="veryHidden" r:id="rId668"/>
    <sheet name="Kangatang_668" sheetId="738" state="veryHidden" r:id="rId669"/>
    <sheet name="Kangatang_669" sheetId="739" state="veryHidden" r:id="rId670"/>
    <sheet name="Kangatang_670" sheetId="740" state="veryHidden" r:id="rId671"/>
    <sheet name="Kangatang_671" sheetId="741" state="veryHidden" r:id="rId672"/>
    <sheet name="Kangatang_672" sheetId="742" state="veryHidden" r:id="rId673"/>
    <sheet name="Kangatang_673" sheetId="743" state="veryHidden" r:id="rId674"/>
    <sheet name="Kangatang_674" sheetId="744" state="veryHidden" r:id="rId675"/>
    <sheet name="Kangatang_675" sheetId="745" state="veryHidden" r:id="rId676"/>
    <sheet name="Kangatang_676" sheetId="746" state="veryHidden" r:id="rId677"/>
    <sheet name="Kangatang_677" sheetId="747" state="veryHidden" r:id="rId678"/>
    <sheet name="Kangatang_678" sheetId="748" state="veryHidden" r:id="rId679"/>
    <sheet name="Kangatang_679" sheetId="749" state="veryHidden" r:id="rId680"/>
    <sheet name="Kangatang_680" sheetId="750" state="veryHidden" r:id="rId681"/>
    <sheet name="Kangatang_681" sheetId="751" state="veryHidden" r:id="rId682"/>
    <sheet name="Kangatang_682" sheetId="752" state="veryHidden" r:id="rId683"/>
    <sheet name="Kangatang_683" sheetId="753" state="veryHidden" r:id="rId684"/>
    <sheet name="Kangatang_684" sheetId="754" state="veryHidden" r:id="rId685"/>
    <sheet name="Kangatang_685" sheetId="755" state="veryHidden" r:id="rId686"/>
    <sheet name="Kangatang_686" sheetId="756" state="veryHidden" r:id="rId687"/>
    <sheet name="Kangatang_687" sheetId="757" state="veryHidden" r:id="rId688"/>
    <sheet name="Kangatang_688" sheetId="758" state="veryHidden" r:id="rId689"/>
    <sheet name="Kangatang_689" sheetId="759" state="veryHidden" r:id="rId690"/>
    <sheet name="Kangatang_690" sheetId="760" state="veryHidden" r:id="rId691"/>
    <sheet name="Kangatang_691" sheetId="761" state="veryHidden" r:id="rId692"/>
    <sheet name="Kangatang_692" sheetId="762" state="veryHidden" r:id="rId693"/>
    <sheet name="Kangatang_693" sheetId="763" state="veryHidden" r:id="rId694"/>
    <sheet name="Kangatang_694" sheetId="764" state="veryHidden" r:id="rId695"/>
    <sheet name="Kangatang_695" sheetId="765" state="veryHidden" r:id="rId696"/>
    <sheet name="Kangatang_696" sheetId="766" state="veryHidden" r:id="rId697"/>
    <sheet name="Kangatang_697" sheetId="767" state="veryHidden" r:id="rId698"/>
    <sheet name="Kangatang_698" sheetId="768" state="veryHidden" r:id="rId699"/>
    <sheet name="Kangatang_699" sheetId="769" state="veryHidden" r:id="rId700"/>
    <sheet name="Kangatang_700" sheetId="770" state="veryHidden" r:id="rId701"/>
    <sheet name="Kangatang_701" sheetId="771" state="veryHidden" r:id="rId702"/>
    <sheet name="Kangatang_702" sheetId="772" state="veryHidden" r:id="rId703"/>
    <sheet name="Kangatang_703" sheetId="773" state="veryHidden" r:id="rId704"/>
    <sheet name="Kangatang_704" sheetId="774" state="veryHidden" r:id="rId705"/>
    <sheet name="Kangatang_705" sheetId="775" state="veryHidden" r:id="rId706"/>
    <sheet name="Kangatang_706" sheetId="776" state="veryHidden" r:id="rId707"/>
    <sheet name="Kangatang_707" sheetId="777" state="veryHidden" r:id="rId708"/>
    <sheet name="Kangatang_708" sheetId="778" state="veryHidden" r:id="rId709"/>
    <sheet name="Kangatang_709" sheetId="779" state="veryHidden" r:id="rId710"/>
    <sheet name="Kangatang_710" sheetId="780" state="veryHidden" r:id="rId711"/>
    <sheet name="Kangatang_711" sheetId="781" state="veryHidden" r:id="rId712"/>
    <sheet name="Kangatang_712" sheetId="782" state="veryHidden" r:id="rId713"/>
    <sheet name="Kangatang_713" sheetId="783" state="veryHidden" r:id="rId714"/>
    <sheet name="Kangatang_714" sheetId="784" state="veryHidden" r:id="rId715"/>
    <sheet name="Kangatang_715" sheetId="785" state="veryHidden" r:id="rId716"/>
    <sheet name="Kangatang_716" sheetId="786" state="veryHidden" r:id="rId717"/>
    <sheet name="Kangatang_717" sheetId="787" state="veryHidden" r:id="rId718"/>
    <sheet name="Kangatang_718" sheetId="788" state="veryHidden" r:id="rId719"/>
    <sheet name="Kangatang_719" sheetId="789" state="veryHidden" r:id="rId720"/>
    <sheet name="Kangatang_720" sheetId="790" state="veryHidden" r:id="rId721"/>
    <sheet name="Kangatang_721" sheetId="791" state="veryHidden" r:id="rId722"/>
    <sheet name="Kangatang_722" sheetId="792" state="veryHidden" r:id="rId723"/>
    <sheet name="Kangatang_723" sheetId="793" state="veryHidden" r:id="rId724"/>
    <sheet name="Kangatang_724" sheetId="794" state="veryHidden" r:id="rId725"/>
    <sheet name="Kangatang_725" sheetId="795" state="veryHidden" r:id="rId726"/>
    <sheet name="Kangatang_726" sheetId="796" state="veryHidden" r:id="rId727"/>
    <sheet name="Kangatang_727" sheetId="797" state="veryHidden" r:id="rId728"/>
    <sheet name="Kangatang_728" sheetId="798" state="veryHidden" r:id="rId729"/>
    <sheet name="Kangatang_729" sheetId="799" state="veryHidden" r:id="rId730"/>
    <sheet name="Kangatang_730" sheetId="800" state="veryHidden" r:id="rId731"/>
    <sheet name="Kangatang_731" sheetId="801" state="veryHidden" r:id="rId732"/>
    <sheet name="Kangatang_732" sheetId="802" state="veryHidden" r:id="rId733"/>
    <sheet name="Kangatang_733" sheetId="803" state="veryHidden" r:id="rId734"/>
    <sheet name="Kangatang_734" sheetId="804" state="veryHidden" r:id="rId735"/>
    <sheet name="Kangatang_735" sheetId="805" state="veryHidden" r:id="rId736"/>
    <sheet name="Kangatang_736" sheetId="806" state="veryHidden" r:id="rId737"/>
    <sheet name="Kangatang_737" sheetId="807" state="veryHidden" r:id="rId738"/>
    <sheet name="Kangatang_738" sheetId="808" state="veryHidden" r:id="rId739"/>
    <sheet name="Kangatang_739" sheetId="809" state="veryHidden" r:id="rId740"/>
    <sheet name="Kangatang_740" sheetId="810" state="veryHidden" r:id="rId741"/>
    <sheet name="Kangatang_741" sheetId="811" state="veryHidden" r:id="rId742"/>
    <sheet name="Kangatang_742" sheetId="812" state="veryHidden" r:id="rId743"/>
    <sheet name="Kangatang_743" sheetId="813" state="veryHidden" r:id="rId744"/>
    <sheet name="Kangatang_744" sheetId="814" state="veryHidden" r:id="rId745"/>
    <sheet name="Kangatang_745" sheetId="815" state="veryHidden" r:id="rId746"/>
    <sheet name="Kangatang_746" sheetId="816" state="veryHidden" r:id="rId747"/>
    <sheet name="Kangatang_747" sheetId="817" state="veryHidden" r:id="rId748"/>
    <sheet name="Kangatang_748" sheetId="818" state="veryHidden" r:id="rId749"/>
    <sheet name="Kangatang_749" sheetId="819" state="veryHidden" r:id="rId750"/>
    <sheet name="Kangatang_750" sheetId="820" state="veryHidden" r:id="rId751"/>
    <sheet name="Kangatang_751" sheetId="821" state="veryHidden" r:id="rId752"/>
    <sheet name="Kangatang_752" sheetId="822" state="veryHidden" r:id="rId753"/>
    <sheet name="Kangatang_753" sheetId="823" state="veryHidden" r:id="rId754"/>
    <sheet name="Kangatang_754" sheetId="824" state="veryHidden" r:id="rId755"/>
    <sheet name="Kangatang_755" sheetId="825" state="veryHidden" r:id="rId756"/>
    <sheet name="Kangatang_756" sheetId="826" state="veryHidden" r:id="rId757"/>
    <sheet name="Kangatang_757" sheetId="827" state="veryHidden" r:id="rId758"/>
    <sheet name="Kangatang_758" sheetId="828" state="veryHidden" r:id="rId759"/>
    <sheet name="Kangatang_759" sheetId="829" state="veryHidden" r:id="rId760"/>
    <sheet name="Kangatang_760" sheetId="830" state="veryHidden" r:id="rId761"/>
    <sheet name="Kangatang_761" sheetId="831" state="veryHidden" r:id="rId762"/>
    <sheet name="Kangatang_762" sheetId="832" state="veryHidden" r:id="rId763"/>
    <sheet name="Kangatang_763" sheetId="833" state="veryHidden" r:id="rId764"/>
    <sheet name="Kangatang_764" sheetId="834" state="veryHidden" r:id="rId765"/>
    <sheet name="Kangatang_765" sheetId="835" state="veryHidden" r:id="rId766"/>
    <sheet name="Kangatang_766" sheetId="836" state="veryHidden" r:id="rId767"/>
    <sheet name="Kangatang_767" sheetId="837" state="veryHidden" r:id="rId768"/>
    <sheet name="Kangatang_768" sheetId="838" state="veryHidden" r:id="rId769"/>
    <sheet name="Kangatang_769" sheetId="839" state="veryHidden" r:id="rId770"/>
    <sheet name="Kangatang_770" sheetId="840" state="veryHidden" r:id="rId771"/>
    <sheet name="Kangatang_771" sheetId="841" state="veryHidden" r:id="rId772"/>
    <sheet name="Kangatang_772" sheetId="842" state="veryHidden" r:id="rId773"/>
    <sheet name="Kangatang_773" sheetId="843" state="veryHidden" r:id="rId774"/>
    <sheet name="Kangatang_774" sheetId="844" state="veryHidden" r:id="rId775"/>
    <sheet name="Kangatang_775" sheetId="845" state="veryHidden" r:id="rId776"/>
    <sheet name="Kangatang_776" sheetId="846" state="veryHidden" r:id="rId777"/>
    <sheet name="Kangatang_777" sheetId="847" state="veryHidden" r:id="rId778"/>
    <sheet name="Kangatang_778" sheetId="848" state="veryHidden" r:id="rId779"/>
    <sheet name="Kangatang_779" sheetId="849" state="veryHidden" r:id="rId780"/>
    <sheet name="Kangatang_780" sheetId="850" state="veryHidden" r:id="rId781"/>
    <sheet name="Kangatang_781" sheetId="851" state="veryHidden" r:id="rId782"/>
    <sheet name="Kangatang_782" sheetId="852" state="veryHidden" r:id="rId783"/>
    <sheet name="Kangatang_783" sheetId="853" state="veryHidden" r:id="rId784"/>
    <sheet name="Kangatang_784" sheetId="854" state="veryHidden" r:id="rId785"/>
    <sheet name="Kangatang_785" sheetId="855" state="veryHidden" r:id="rId786"/>
    <sheet name="Kangatang_786" sheetId="856" state="veryHidden" r:id="rId787"/>
    <sheet name="Kangatang_787" sheetId="857" state="veryHidden" r:id="rId788"/>
    <sheet name="Kangatang_788" sheetId="858" state="veryHidden" r:id="rId789"/>
    <sheet name="Kangatang_789" sheetId="859" state="veryHidden" r:id="rId790"/>
    <sheet name="Kangatang_790" sheetId="860" state="veryHidden" r:id="rId791"/>
    <sheet name="Kangatang_791" sheetId="861" state="veryHidden" r:id="rId792"/>
    <sheet name="Kangatang_792" sheetId="862" state="veryHidden" r:id="rId793"/>
    <sheet name="Kangatang_793" sheetId="863" state="veryHidden" r:id="rId794"/>
    <sheet name="Kangatang_794" sheetId="864" state="veryHidden" r:id="rId795"/>
    <sheet name="Kangatang_795" sheetId="865" state="veryHidden" r:id="rId796"/>
    <sheet name="Kangatang_796" sheetId="866" state="veryHidden" r:id="rId797"/>
    <sheet name="Kangatang_797" sheetId="867" state="veryHidden" r:id="rId798"/>
    <sheet name="Kangatang_798" sheetId="868" state="veryHidden" r:id="rId799"/>
    <sheet name="Kangatang_799" sheetId="869" state="veryHidden" r:id="rId800"/>
    <sheet name="Kangatang_800" sheetId="870" state="veryHidden" r:id="rId801"/>
    <sheet name="Kangatang_801" sheetId="871" state="veryHidden" r:id="rId802"/>
    <sheet name="Kangatang_802" sheetId="872" state="veryHidden" r:id="rId803"/>
    <sheet name="Kangatang_803" sheetId="873" state="veryHidden" r:id="rId804"/>
    <sheet name="Kangatang_804" sheetId="874" state="veryHidden" r:id="rId805"/>
    <sheet name="Kangatang_805" sheetId="875" state="veryHidden" r:id="rId806"/>
    <sheet name="Kangatang_806" sheetId="876" state="veryHidden" r:id="rId807"/>
    <sheet name="Kangatang_807" sheetId="877" state="veryHidden" r:id="rId808"/>
    <sheet name="Kangatang_808" sheetId="878" state="veryHidden" r:id="rId809"/>
    <sheet name="Kangatang_809" sheetId="879" state="veryHidden" r:id="rId810"/>
    <sheet name="Kangatang_810" sheetId="880" state="veryHidden" r:id="rId811"/>
    <sheet name="Kangatang_811" sheetId="881" state="veryHidden" r:id="rId812"/>
    <sheet name="Kangatang_812" sheetId="882" state="veryHidden" r:id="rId813"/>
    <sheet name="Kangatang_813" sheetId="883" state="veryHidden" r:id="rId814"/>
    <sheet name="Kangatang_814" sheetId="884" state="veryHidden" r:id="rId815"/>
    <sheet name="Kangatang_815" sheetId="885" state="veryHidden" r:id="rId816"/>
    <sheet name="Kangatang_816" sheetId="886" state="veryHidden" r:id="rId817"/>
    <sheet name="Kangatang_817" sheetId="887" state="veryHidden" r:id="rId818"/>
    <sheet name="Kangatang_818" sheetId="888" state="veryHidden" r:id="rId819"/>
    <sheet name="Kangatang_819" sheetId="889" state="veryHidden" r:id="rId820"/>
    <sheet name="Kangatang_820" sheetId="890" state="veryHidden" r:id="rId821"/>
    <sheet name="Kangatang_821" sheetId="891" state="veryHidden" r:id="rId822"/>
    <sheet name="Kangatang_822" sheetId="892" state="veryHidden" r:id="rId823"/>
    <sheet name="Kangatang_823" sheetId="893" state="veryHidden" r:id="rId824"/>
    <sheet name="Kangatang_824" sheetId="894" state="veryHidden" r:id="rId825"/>
    <sheet name="Kangatang_825" sheetId="895" state="veryHidden" r:id="rId826"/>
    <sheet name="Kangatang_826" sheetId="896" state="veryHidden" r:id="rId827"/>
    <sheet name="Kangatang_827" sheetId="897" state="veryHidden" r:id="rId828"/>
    <sheet name="Kangatang_828" sheetId="898" state="veryHidden" r:id="rId829"/>
    <sheet name="Kangatang_829" sheetId="899" state="veryHidden" r:id="rId830"/>
    <sheet name="Kangatang_830" sheetId="900" state="veryHidden" r:id="rId831"/>
    <sheet name="Kangatang_831" sheetId="901" state="veryHidden" r:id="rId832"/>
    <sheet name="Kangatang_832" sheetId="902" state="veryHidden" r:id="rId833"/>
    <sheet name="Kangatang_833" sheetId="903" state="veryHidden" r:id="rId834"/>
    <sheet name="Kangatang_834" sheetId="904" state="veryHidden" r:id="rId835"/>
    <sheet name="Kangatang_835" sheetId="905" state="veryHidden" r:id="rId836"/>
    <sheet name="Kangatang_836" sheetId="906" state="veryHidden" r:id="rId837"/>
    <sheet name="Kangatang_837" sheetId="907" state="veryHidden" r:id="rId838"/>
    <sheet name="Kangatang_838" sheetId="908" state="veryHidden" r:id="rId839"/>
    <sheet name="Kangatang_839" sheetId="909" state="veryHidden" r:id="rId840"/>
    <sheet name="Kangatang_840" sheetId="910" state="veryHidden" r:id="rId841"/>
    <sheet name="Kangatang_841" sheetId="911" state="veryHidden" r:id="rId842"/>
    <sheet name="Kangatang_842" sheetId="912" state="veryHidden" r:id="rId843"/>
    <sheet name="Kangatang_843" sheetId="913" state="veryHidden" r:id="rId844"/>
    <sheet name="Kangatang_844" sheetId="914" state="veryHidden" r:id="rId845"/>
    <sheet name="Kangatang_845" sheetId="915" state="veryHidden" r:id="rId846"/>
    <sheet name="Kangatang_846" sheetId="916" state="veryHidden" r:id="rId847"/>
    <sheet name="Kangatang_847" sheetId="917" state="veryHidden" r:id="rId848"/>
    <sheet name="Kangatang_848" sheetId="918" state="veryHidden" r:id="rId849"/>
    <sheet name="Kangatang_849" sheetId="919" state="veryHidden" r:id="rId850"/>
    <sheet name="Kangatang_850" sheetId="920" state="veryHidden" r:id="rId851"/>
    <sheet name="Kangatang_851" sheetId="921" state="veryHidden" r:id="rId852"/>
    <sheet name="Kangatang_852" sheetId="922" state="veryHidden" r:id="rId853"/>
    <sheet name="Kangatang_853" sheetId="923" state="veryHidden" r:id="rId854"/>
    <sheet name="Kangatang_854" sheetId="924" state="veryHidden" r:id="rId855"/>
    <sheet name="Kangatang_855" sheetId="925" state="veryHidden" r:id="rId856"/>
    <sheet name="Kangatang_856" sheetId="926" state="veryHidden" r:id="rId857"/>
    <sheet name="Kangatang_857" sheetId="927" state="veryHidden" r:id="rId858"/>
    <sheet name="Kangatang_858" sheetId="928" state="veryHidden" r:id="rId859"/>
    <sheet name="Kangatang_859" sheetId="929" state="veryHidden" r:id="rId860"/>
    <sheet name="Kangatang_860" sheetId="930" state="veryHidden" r:id="rId861"/>
    <sheet name="Kangatang_861" sheetId="931" state="veryHidden" r:id="rId862"/>
    <sheet name="Kangatang_862" sheetId="932" state="veryHidden" r:id="rId863"/>
    <sheet name="Kangatang_863" sheetId="933" state="veryHidden" r:id="rId864"/>
    <sheet name="Kangatang_864" sheetId="934" state="veryHidden" r:id="rId865"/>
    <sheet name="Kangatang_865" sheetId="935" state="veryHidden" r:id="rId866"/>
    <sheet name="Kangatang_866" sheetId="936" state="veryHidden" r:id="rId867"/>
    <sheet name="Kangatang_867" sheetId="937" state="veryHidden" r:id="rId868"/>
    <sheet name="Kangatang_868" sheetId="938" state="veryHidden" r:id="rId869"/>
    <sheet name="Kangatang_869" sheetId="939" state="veryHidden" r:id="rId870"/>
    <sheet name="Kangatang_870" sheetId="940" state="veryHidden" r:id="rId871"/>
    <sheet name="Kangatang_871" sheetId="941" state="veryHidden" r:id="rId872"/>
    <sheet name="Kangatang_872" sheetId="942" state="veryHidden" r:id="rId873"/>
    <sheet name="Kangatang_873" sheetId="943" state="veryHidden" r:id="rId874"/>
    <sheet name="Kangatang_874" sheetId="944" state="veryHidden" r:id="rId875"/>
    <sheet name="Kangatang_875" sheetId="945" state="veryHidden" r:id="rId876"/>
    <sheet name="Kangatang_876" sheetId="946" state="veryHidden" r:id="rId877"/>
    <sheet name="Kangatang_877" sheetId="947" state="veryHidden" r:id="rId878"/>
    <sheet name="Kangatang_878" sheetId="948" state="veryHidden" r:id="rId879"/>
    <sheet name="Kangatang_879" sheetId="949" state="veryHidden" r:id="rId880"/>
    <sheet name="Kangatang_880" sheetId="950" state="veryHidden" r:id="rId881"/>
    <sheet name="Kangatang_881" sheetId="951" state="veryHidden" r:id="rId882"/>
    <sheet name="Kangatang_882" sheetId="952" state="veryHidden" r:id="rId883"/>
    <sheet name="Kangatang_883" sheetId="953" state="veryHidden" r:id="rId884"/>
    <sheet name="Kangatang_884" sheetId="954" state="veryHidden" r:id="rId885"/>
    <sheet name="Kangatang_885" sheetId="955" state="veryHidden" r:id="rId886"/>
    <sheet name="Kangatang_886" sheetId="956" state="veryHidden" r:id="rId887"/>
    <sheet name="Kangatang_887" sheetId="957" state="veryHidden" r:id="rId888"/>
    <sheet name="Kangatang_888" sheetId="958" state="veryHidden" r:id="rId889"/>
    <sheet name="Kangatang_889" sheetId="959" state="veryHidden" r:id="rId890"/>
    <sheet name="Kangatang_890" sheetId="960" state="veryHidden" r:id="rId891"/>
    <sheet name="Kangatang_891" sheetId="961" state="veryHidden" r:id="rId892"/>
    <sheet name="Kangatang_892" sheetId="962" state="veryHidden" r:id="rId893"/>
    <sheet name="Kangatang_893" sheetId="963" state="veryHidden" r:id="rId894"/>
    <sheet name="Kangatang_894" sheetId="964" state="veryHidden" r:id="rId895"/>
    <sheet name="Kangatang_895" sheetId="965" state="veryHidden" r:id="rId896"/>
    <sheet name="Kangatang_896" sheetId="966" state="veryHidden" r:id="rId897"/>
    <sheet name="Kangatang_897" sheetId="967" state="veryHidden" r:id="rId898"/>
    <sheet name="Kangatang_898" sheetId="968" state="veryHidden" r:id="rId899"/>
    <sheet name="Kangatang_899" sheetId="969" state="veryHidden" r:id="rId900"/>
    <sheet name="Kangatang_900" sheetId="970" state="veryHidden" r:id="rId901"/>
    <sheet name="Kangatang_901" sheetId="971" state="veryHidden" r:id="rId902"/>
    <sheet name="Kangatang_902" sheetId="972" state="veryHidden" r:id="rId903"/>
    <sheet name="Kangatang_903" sheetId="973" state="veryHidden" r:id="rId904"/>
    <sheet name="Kangatang_904" sheetId="974" state="veryHidden" r:id="rId905"/>
    <sheet name="Kangatang_905" sheetId="975" state="veryHidden" r:id="rId906"/>
    <sheet name="Kangatang_906" sheetId="976" state="veryHidden" r:id="rId907"/>
    <sheet name="Kangatang_907" sheetId="977" state="veryHidden" r:id="rId908"/>
    <sheet name="Kangatang_908" sheetId="978" state="veryHidden" r:id="rId909"/>
    <sheet name="Kangatang_909" sheetId="979" state="veryHidden" r:id="rId910"/>
    <sheet name="Kangatang_910" sheetId="980" state="veryHidden" r:id="rId911"/>
    <sheet name="Kangatang_911" sheetId="981" state="veryHidden" r:id="rId912"/>
    <sheet name="Kangatang_912" sheetId="982" state="veryHidden" r:id="rId913"/>
    <sheet name="Kangatang_913" sheetId="983" state="veryHidden" r:id="rId914"/>
    <sheet name="Kangatang_914" sheetId="984" state="veryHidden" r:id="rId915"/>
    <sheet name="Kangatang_915" sheetId="985" state="veryHidden" r:id="rId916"/>
    <sheet name="Kangatang_916" sheetId="986" state="veryHidden" r:id="rId917"/>
    <sheet name="Kangatang_917" sheetId="987" state="veryHidden" r:id="rId918"/>
    <sheet name="Kangatang_918" sheetId="988" state="veryHidden" r:id="rId919"/>
    <sheet name="Kangatang_919" sheetId="989" state="veryHidden" r:id="rId920"/>
    <sheet name="Kangatang_920" sheetId="990" state="veryHidden" r:id="rId921"/>
    <sheet name="Kangatang_921" sheetId="991" state="veryHidden" r:id="rId922"/>
    <sheet name="Kangatang_922" sheetId="992" state="veryHidden" r:id="rId923"/>
    <sheet name="Kangatang_923" sheetId="993" state="veryHidden" r:id="rId924"/>
    <sheet name="Kangatang_924" sheetId="994" state="veryHidden" r:id="rId925"/>
    <sheet name="Kangatang_925" sheetId="995" state="veryHidden" r:id="rId926"/>
    <sheet name="Kangatang_926" sheetId="996" state="veryHidden" r:id="rId927"/>
    <sheet name="Kangatang_927" sheetId="997" state="veryHidden" r:id="rId928"/>
    <sheet name="Kangatang_928" sheetId="998" state="veryHidden" r:id="rId929"/>
    <sheet name="Kangatang_929" sheetId="999" state="veryHidden" r:id="rId930"/>
    <sheet name="Kangatang_930" sheetId="1000" state="veryHidden" r:id="rId931"/>
    <sheet name="Kangatang_931" sheetId="1001" state="veryHidden" r:id="rId932"/>
    <sheet name="Kangatang_932" sheetId="1002" state="veryHidden" r:id="rId933"/>
    <sheet name="Kangatang_933" sheetId="1003" state="veryHidden" r:id="rId934"/>
    <sheet name="Kangatang_934" sheetId="1004" state="veryHidden" r:id="rId935"/>
    <sheet name="Kangatang_935" sheetId="1005" state="veryHidden" r:id="rId936"/>
    <sheet name="Kangatang_936" sheetId="1006" state="veryHidden" r:id="rId937"/>
    <sheet name="Kangatang_937" sheetId="1007" state="veryHidden" r:id="rId938"/>
    <sheet name="Kangatang_938" sheetId="1008" state="veryHidden" r:id="rId939"/>
    <sheet name="Kangatang_939" sheetId="1009" state="veryHidden" r:id="rId940"/>
    <sheet name="Kangatang_940" sheetId="1010" state="veryHidden" r:id="rId941"/>
    <sheet name="Kangatang_941" sheetId="1011" state="veryHidden" r:id="rId942"/>
    <sheet name="Kangatang_942" sheetId="1012" state="veryHidden" r:id="rId943"/>
    <sheet name="Kangatang_943" sheetId="1013" state="veryHidden" r:id="rId944"/>
    <sheet name="Kangatang_944" sheetId="1014" state="veryHidden" r:id="rId945"/>
    <sheet name="Kangatang_945" sheetId="1015" state="veryHidden" r:id="rId946"/>
    <sheet name="Kangatang_946" sheetId="1016" state="veryHidden" r:id="rId947"/>
    <sheet name="Kangatang_947" sheetId="1017" state="veryHidden" r:id="rId948"/>
    <sheet name="Kangatang_948" sheetId="1018" state="veryHidden" r:id="rId949"/>
    <sheet name="Kangatang_949" sheetId="1019" state="veryHidden" r:id="rId950"/>
    <sheet name="Kangatang_950" sheetId="1020" state="veryHidden" r:id="rId951"/>
    <sheet name="Kangatang_951" sheetId="1021" state="veryHidden" r:id="rId952"/>
    <sheet name="Kangatang_952" sheetId="1022" state="veryHidden" r:id="rId953"/>
    <sheet name="Kangatang_953" sheetId="1023" state="veryHidden" r:id="rId954"/>
    <sheet name="Kangatang_954" sheetId="1024" state="veryHidden" r:id="rId955"/>
    <sheet name="Kangatang_955" sheetId="1025" state="veryHidden" r:id="rId956"/>
    <sheet name="Kangatang_956" sheetId="1026" state="veryHidden" r:id="rId957"/>
    <sheet name="Kangatang_957" sheetId="1027" state="veryHidden" r:id="rId958"/>
    <sheet name="Kangatang_958" sheetId="1028" state="veryHidden" r:id="rId959"/>
    <sheet name="Kangatang_959" sheetId="1029" state="veryHidden" r:id="rId960"/>
    <sheet name="Kangatang_960" sheetId="1030" state="veryHidden" r:id="rId961"/>
    <sheet name="Kangatang_961" sheetId="1031" state="veryHidden" r:id="rId962"/>
    <sheet name="Kangatang_962" sheetId="1032" state="veryHidden" r:id="rId963"/>
    <sheet name="Kangatang_963" sheetId="1033" state="veryHidden" r:id="rId964"/>
    <sheet name="Kangatang_964" sheetId="1034" state="veryHidden" r:id="rId965"/>
    <sheet name="Kangatang_965" sheetId="1035" state="veryHidden" r:id="rId966"/>
    <sheet name="Kangatang_966" sheetId="1036" state="veryHidden" r:id="rId967"/>
    <sheet name="Kangatang_967" sheetId="1037" state="veryHidden" r:id="rId968"/>
    <sheet name="Kangatang_968" sheetId="1038" state="veryHidden" r:id="rId969"/>
    <sheet name="Kangatang_969" sheetId="1039" state="veryHidden" r:id="rId970"/>
    <sheet name="Kangatang_970" sheetId="1040" state="veryHidden" r:id="rId971"/>
    <sheet name="Kangatang_971" sheetId="1041" state="veryHidden" r:id="rId972"/>
    <sheet name="Kangatang_972" sheetId="1042" state="veryHidden" r:id="rId973"/>
    <sheet name="Kangatang_973" sheetId="1043" state="veryHidden" r:id="rId974"/>
    <sheet name="Kangatang_974" sheetId="1044" state="veryHidden" r:id="rId975"/>
    <sheet name="Kangatang_975" sheetId="1045" state="veryHidden" r:id="rId976"/>
    <sheet name="Kangatang_976" sheetId="1046" state="veryHidden" r:id="rId977"/>
    <sheet name="Kangatang_977" sheetId="1047" state="veryHidden" r:id="rId978"/>
    <sheet name="Kangatang_978" sheetId="1048" state="veryHidden" r:id="rId979"/>
    <sheet name="Kangatang_979" sheetId="1049" state="veryHidden" r:id="rId980"/>
    <sheet name="Kangatang_980" sheetId="1050" state="veryHidden" r:id="rId981"/>
    <sheet name="Kangatang_981" sheetId="1051" state="veryHidden" r:id="rId982"/>
    <sheet name="Kangatang_982" sheetId="1052" state="veryHidden" r:id="rId983"/>
    <sheet name="Kangatang_983" sheetId="1053" state="veryHidden" r:id="rId984"/>
    <sheet name="Kangatang_984" sheetId="1054" state="veryHidden" r:id="rId985"/>
    <sheet name="Kangatang_985" sheetId="1055" state="veryHidden" r:id="rId986"/>
    <sheet name="Kangatang_986" sheetId="1056" state="veryHidden" r:id="rId987"/>
    <sheet name="Kangatang_987" sheetId="1057" state="veryHidden" r:id="rId988"/>
    <sheet name="Kangatang_988" sheetId="1058" state="veryHidden" r:id="rId989"/>
    <sheet name="Kangatang_989" sheetId="1059" state="veryHidden" r:id="rId990"/>
    <sheet name="Kangatang_990" sheetId="1060" state="veryHidden" r:id="rId991"/>
    <sheet name="Kangatang_991" sheetId="1061" state="veryHidden" r:id="rId992"/>
    <sheet name="Kangatang_992" sheetId="1062" state="veryHidden" r:id="rId993"/>
    <sheet name="Kangatang_993" sheetId="1063" state="veryHidden" r:id="rId994"/>
    <sheet name="Kangatang_994" sheetId="1064" state="veryHidden" r:id="rId995"/>
    <sheet name="Kangatang_995" sheetId="1065" state="veryHidden" r:id="rId996"/>
    <sheet name="Kangatang_996" sheetId="1066" state="veryHidden" r:id="rId997"/>
    <sheet name="Kangatang_997" sheetId="1067" state="veryHidden" r:id="rId998"/>
    <sheet name="Kangatang_998" sheetId="1068" state="veryHidden" r:id="rId999"/>
    <sheet name="Kangatang_999" sheetId="1069" state="veryHidden" r:id="rId1000"/>
    <sheet name="Kangatang_1000" sheetId="1070" state="veryHidden" r:id="rId1001"/>
    <sheet name="Kangatang_1001" sheetId="1071" state="veryHidden" r:id="rId1002"/>
    <sheet name="Kangatang_1002" sheetId="1072" state="veryHidden" r:id="rId1003"/>
    <sheet name="Kangatang_1003" sheetId="1073" state="veryHidden" r:id="rId1004"/>
    <sheet name="Kangatang_1004" sheetId="1074" state="veryHidden" r:id="rId1005"/>
    <sheet name="Kangatang_1005" sheetId="1075" state="veryHidden" r:id="rId1006"/>
    <sheet name="Kangatang_1006" sheetId="1076" state="veryHidden" r:id="rId1007"/>
    <sheet name="Kangatang_1007" sheetId="1077" state="veryHidden" r:id="rId1008"/>
    <sheet name="Kangatang_1008" sheetId="1078" state="veryHidden" r:id="rId1009"/>
    <sheet name="Kangatang_1009" sheetId="1079" state="veryHidden" r:id="rId1010"/>
    <sheet name="Kangatang_1010" sheetId="1080" state="veryHidden" r:id="rId1011"/>
    <sheet name="Kangatang_1011" sheetId="1081" state="veryHidden" r:id="rId1012"/>
    <sheet name="Kangatang_1012" sheetId="1082" state="veryHidden" r:id="rId1013"/>
    <sheet name="Kangatang_1013" sheetId="1083" state="veryHidden" r:id="rId1014"/>
    <sheet name="Kangatang_1014" sheetId="1084" state="veryHidden" r:id="rId1015"/>
    <sheet name="Kangatang_1015" sheetId="1085" state="veryHidden" r:id="rId1016"/>
    <sheet name="Kangatang_1016" sheetId="1086" state="veryHidden" r:id="rId1017"/>
    <sheet name="Kangatang_1017" sheetId="1087" state="veryHidden" r:id="rId1018"/>
    <sheet name="Kangatang_1018" sheetId="1088" state="veryHidden" r:id="rId1019"/>
    <sheet name="Kangatang_1019" sheetId="1089" state="veryHidden" r:id="rId1020"/>
    <sheet name="Kangatang_1020" sheetId="1090" state="veryHidden" r:id="rId1021"/>
    <sheet name="Kangatang_1021" sheetId="1091" state="veryHidden" r:id="rId1022"/>
    <sheet name="Kangatang_1022" sheetId="1092" state="veryHidden" r:id="rId1023"/>
    <sheet name="Kangatang_1023" sheetId="1093" state="veryHidden" r:id="rId1024"/>
    <sheet name="Kangatang_1024" sheetId="1094" state="veryHidden" r:id="rId1025"/>
    <sheet name="Kangatang_1025" sheetId="1095" state="veryHidden" r:id="rId1026"/>
    <sheet name="Kangatang_1026" sheetId="1096" state="veryHidden" r:id="rId1027"/>
    <sheet name="Kangatang_1027" sheetId="1097" state="veryHidden" r:id="rId1028"/>
    <sheet name="Kangatang_1028" sheetId="1098" state="veryHidden" r:id="rId1029"/>
    <sheet name="Kangatang_1029" sheetId="1099" state="veryHidden" r:id="rId1030"/>
    <sheet name="Kangatang_1030" sheetId="1100" state="veryHidden" r:id="rId1031"/>
    <sheet name="Kangatang_1031" sheetId="1101" state="veryHidden" r:id="rId1032"/>
    <sheet name="Kangatang_1032" sheetId="1102" state="veryHidden" r:id="rId1033"/>
    <sheet name="Kangatang_1033" sheetId="1103" state="veryHidden" r:id="rId1034"/>
    <sheet name="Kangatang_1034" sheetId="1104" state="veryHidden" r:id="rId1035"/>
    <sheet name="Kangatang_1035" sheetId="1105" state="veryHidden" r:id="rId1036"/>
    <sheet name="Kangatang_1036" sheetId="1106" state="veryHidden" r:id="rId1037"/>
    <sheet name="Kangatang_1037" sheetId="1107" state="veryHidden" r:id="rId1038"/>
    <sheet name="Kangatang_1038" sheetId="1108" state="veryHidden" r:id="rId1039"/>
    <sheet name="Kangatang_1039" sheetId="1109" state="veryHidden" r:id="rId1040"/>
    <sheet name="Kangatang_1040" sheetId="1110" state="veryHidden" r:id="rId1041"/>
    <sheet name="Kangatang_1041" sheetId="1111" state="veryHidden" r:id="rId1042"/>
    <sheet name="Kangatang_1042" sheetId="1112" state="veryHidden" r:id="rId1043"/>
    <sheet name="Kangatang_1043" sheetId="1113" state="veryHidden" r:id="rId1044"/>
    <sheet name="Kangatang_1044" sheetId="1114" state="veryHidden" r:id="rId1045"/>
    <sheet name="Kangatang_1045" sheetId="1115" state="veryHidden" r:id="rId1046"/>
    <sheet name="Kangatang_1046" sheetId="1116" state="veryHidden" r:id="rId1047"/>
    <sheet name="Kangatang_1047" sheetId="1117" state="veryHidden" r:id="rId1048"/>
    <sheet name="Kangatang_1048" sheetId="1118" state="veryHidden" r:id="rId1049"/>
    <sheet name="Kangatang_1049" sheetId="1119" state="veryHidden" r:id="rId1050"/>
    <sheet name="Kangatang_1050" sheetId="1120" state="veryHidden" r:id="rId1051"/>
    <sheet name="Kangatang_1051" sheetId="1121" state="veryHidden" r:id="rId1052"/>
    <sheet name="Kangatang_1052" sheetId="1122" state="veryHidden" r:id="rId1053"/>
    <sheet name="Kangatang_1053" sheetId="1123" state="veryHidden" r:id="rId1054"/>
    <sheet name="Kangatang_1054" sheetId="1124" state="veryHidden" r:id="rId1055"/>
    <sheet name="Kangatang_1055" sheetId="1125" state="veryHidden" r:id="rId1056"/>
    <sheet name="Kangatang_1056" sheetId="1126" state="veryHidden" r:id="rId1057"/>
    <sheet name="Kangatang_1057" sheetId="1127" state="veryHidden" r:id="rId1058"/>
    <sheet name="Kangatang_1058" sheetId="1128" state="veryHidden" r:id="rId1059"/>
    <sheet name="Kangatang_1059" sheetId="1129" state="veryHidden" r:id="rId1060"/>
    <sheet name="Kangatang_1060" sheetId="1130" state="veryHidden" r:id="rId1061"/>
    <sheet name="Kangatang_1061" sheetId="1131" state="veryHidden" r:id="rId1062"/>
    <sheet name="Kangatang_1062" sheetId="1132" state="veryHidden" r:id="rId1063"/>
    <sheet name="Kangatang_1063" sheetId="1133" state="veryHidden" r:id="rId1064"/>
    <sheet name="Kangatang_1064" sheetId="1134" state="veryHidden" r:id="rId1065"/>
    <sheet name="Kangatang_1065" sheetId="1135" state="veryHidden" r:id="rId1066"/>
    <sheet name="Kangatang_1066" sheetId="1136" state="veryHidden" r:id="rId1067"/>
    <sheet name="Kangatang_1067" sheetId="1137" state="veryHidden" r:id="rId1068"/>
    <sheet name="Kangatang_1068" sheetId="1138" state="veryHidden" r:id="rId1069"/>
    <sheet name="Kangatang_1069" sheetId="1139" state="veryHidden" r:id="rId1070"/>
    <sheet name="Kangatang_1070" sheetId="1140" state="veryHidden" r:id="rId1071"/>
    <sheet name="Kangatang_1071" sheetId="1141" state="veryHidden" r:id="rId1072"/>
    <sheet name="Kangatang_1072" sheetId="1142" state="veryHidden" r:id="rId1073"/>
    <sheet name="Kangatang_1073" sheetId="1143" state="veryHidden" r:id="rId1074"/>
    <sheet name="Kangatang_1074" sheetId="1144" state="veryHidden" r:id="rId1075"/>
    <sheet name="Kangatang_1075" sheetId="1145" state="veryHidden" r:id="rId1076"/>
    <sheet name="Kangatang_1076" sheetId="1146" state="veryHidden" r:id="rId1077"/>
    <sheet name="Kangatang_1077" sheetId="1147" state="veryHidden" r:id="rId1078"/>
    <sheet name="Kangatang_1078" sheetId="1148" state="veryHidden" r:id="rId1079"/>
    <sheet name="Kangatang_1079" sheetId="1149" state="veryHidden" r:id="rId1080"/>
    <sheet name="Kangatang_1080" sheetId="1150" state="veryHidden" r:id="rId1081"/>
    <sheet name="Kangatang_1081" sheetId="1151" state="veryHidden" r:id="rId1082"/>
    <sheet name="Kangatang_1082" sheetId="1152" state="veryHidden" r:id="rId1083"/>
    <sheet name="Kangatang_1083" sheetId="1153" state="veryHidden" r:id="rId1084"/>
    <sheet name="Kangatang_1084" sheetId="1154" state="veryHidden" r:id="rId1085"/>
    <sheet name="Kangatang_1085" sheetId="1155" state="veryHidden" r:id="rId1086"/>
    <sheet name="Kangatang_1086" sheetId="1156" state="veryHidden" r:id="rId1087"/>
    <sheet name="Kangatang_1087" sheetId="1157" state="veryHidden" r:id="rId1088"/>
    <sheet name="Kangatang_1088" sheetId="1158" state="veryHidden" r:id="rId1089"/>
    <sheet name="Kangatang_1089" sheetId="1159" state="veryHidden" r:id="rId1090"/>
    <sheet name="Kangatang_1090" sheetId="1160" state="veryHidden" r:id="rId1091"/>
    <sheet name="Kangatang_1091" sheetId="1161" state="veryHidden" r:id="rId1092"/>
    <sheet name="Kangatang_1092" sheetId="1162" state="veryHidden" r:id="rId1093"/>
    <sheet name="Kangatang_1093" sheetId="1163" state="veryHidden" r:id="rId1094"/>
    <sheet name="Kangatang_1094" sheetId="1164" state="veryHidden" r:id="rId1095"/>
    <sheet name="Kangatang_1095" sheetId="1165" state="veryHidden" r:id="rId1096"/>
    <sheet name="Kangatang_1096" sheetId="1166" state="veryHidden" r:id="rId1097"/>
    <sheet name="Kangatang_1097" sheetId="1167" state="veryHidden" r:id="rId1098"/>
    <sheet name="Kangatang_1098" sheetId="1168" state="veryHidden" r:id="rId1099"/>
    <sheet name="Kangatang_1099" sheetId="1169" state="veryHidden" r:id="rId1100"/>
    <sheet name="Kangatang_1100" sheetId="1170" state="veryHidden" r:id="rId1101"/>
    <sheet name="Kangatang_1101" sheetId="1171" state="veryHidden" r:id="rId1102"/>
    <sheet name="Kangatang_1102" sheetId="1172" state="veryHidden" r:id="rId1103"/>
    <sheet name="Kangatang_1103" sheetId="1173" state="veryHidden" r:id="rId1104"/>
    <sheet name="Kangatang_1104" sheetId="1174" state="veryHidden" r:id="rId1105"/>
    <sheet name="Kangatang_1105" sheetId="1175" state="veryHidden" r:id="rId1106"/>
    <sheet name="Kangatang_1106" sheetId="1176" state="veryHidden" r:id="rId1107"/>
    <sheet name="Kangatang_1107" sheetId="1177" state="veryHidden" r:id="rId1108"/>
    <sheet name="Kangatang_1108" sheetId="1178" state="veryHidden" r:id="rId1109"/>
    <sheet name="Kangatang_1109" sheetId="1179" state="veryHidden" r:id="rId1110"/>
    <sheet name="Kangatang_1110" sheetId="1180" state="veryHidden" r:id="rId1111"/>
    <sheet name="Kangatang_1111" sheetId="1181" state="veryHidden" r:id="rId1112"/>
    <sheet name="Kangatang_1112" sheetId="1182" state="veryHidden" r:id="rId1113"/>
    <sheet name="Kangatang_1113" sheetId="1183" state="veryHidden" r:id="rId1114"/>
    <sheet name="Kangatang_1114" sheetId="1184" state="veryHidden" r:id="rId1115"/>
    <sheet name="Kangatang_1115" sheetId="1185" state="veryHidden" r:id="rId1116"/>
    <sheet name="Kangatang_1116" sheetId="1186" state="veryHidden" r:id="rId1117"/>
    <sheet name="Kangatang_1117" sheetId="1187" state="veryHidden" r:id="rId1118"/>
    <sheet name="Kangatang_1118" sheetId="1188" state="veryHidden" r:id="rId1119"/>
    <sheet name="Kangatang_1119" sheetId="1189" state="veryHidden" r:id="rId1120"/>
    <sheet name="Kangatang_1120" sheetId="1190" state="veryHidden" r:id="rId1121"/>
    <sheet name="Kangatang_1121" sheetId="1191" state="veryHidden" r:id="rId1122"/>
    <sheet name="Kangatang_1122" sheetId="1192" state="veryHidden" r:id="rId1123"/>
    <sheet name="Kangatang_1123" sheetId="1193" state="veryHidden" r:id="rId1124"/>
    <sheet name="Kangatang_1124" sheetId="1194" state="veryHidden" r:id="rId1125"/>
    <sheet name="Kangatang_1125" sheetId="1195" state="veryHidden" r:id="rId1126"/>
    <sheet name="Kangatang_1126" sheetId="1196" state="veryHidden" r:id="rId1127"/>
    <sheet name="Kangatang_1127" sheetId="1197" state="veryHidden" r:id="rId1128"/>
    <sheet name="Kangatang_1128" sheetId="1198" state="veryHidden" r:id="rId1129"/>
    <sheet name="Kangatang_1129" sheetId="1199" state="veryHidden" r:id="rId1130"/>
    <sheet name="Kangatang_1130" sheetId="1200" state="veryHidden" r:id="rId1131"/>
    <sheet name="Kangatang_1131" sheetId="1201" state="veryHidden" r:id="rId1132"/>
    <sheet name="Kangatang_1132" sheetId="1202" state="veryHidden" r:id="rId1133"/>
    <sheet name="Kangatang_1133" sheetId="1203" state="veryHidden" r:id="rId1134"/>
    <sheet name="Kangatang_1134" sheetId="1204" state="veryHidden" r:id="rId1135"/>
    <sheet name="Kangatang_1135" sheetId="1205" state="veryHidden" r:id="rId1136"/>
    <sheet name="Kangatang_1136" sheetId="1206" state="veryHidden" r:id="rId1137"/>
    <sheet name="Kangatang_1137" sheetId="1207" state="veryHidden" r:id="rId1138"/>
    <sheet name="Kangatang_1138" sheetId="1208" state="veryHidden" r:id="rId1139"/>
    <sheet name="Kangatang_1139" sheetId="1209" state="veryHidden" r:id="rId1140"/>
    <sheet name="Kangatang_1140" sheetId="1210" state="veryHidden" r:id="rId1141"/>
    <sheet name="Kangatang_1141" sheetId="1211" state="veryHidden" r:id="rId1142"/>
    <sheet name="Kangatang_1142" sheetId="1212" state="veryHidden" r:id="rId1143"/>
    <sheet name="Kangatang_1143" sheetId="1213" state="veryHidden" r:id="rId1144"/>
    <sheet name="Kangatang_1144" sheetId="1214" state="veryHidden" r:id="rId1145"/>
    <sheet name="Kangatang_1145" sheetId="1215" state="veryHidden" r:id="rId1146"/>
    <sheet name="Kangatang_1146" sheetId="1216" state="veryHidden" r:id="rId1147"/>
    <sheet name="Kangatang_1147" sheetId="1217" state="veryHidden" r:id="rId1148"/>
    <sheet name="Kangatang_1148" sheetId="1218" state="veryHidden" r:id="rId1149"/>
    <sheet name="Kangatang_1149" sheetId="1219" state="veryHidden" r:id="rId1150"/>
    <sheet name="Kangatang_1150" sheetId="1220" state="veryHidden" r:id="rId1151"/>
    <sheet name="Kangatang_1151" sheetId="1221" state="veryHidden" r:id="rId1152"/>
    <sheet name="Kangatang_1152" sheetId="1222" state="veryHidden" r:id="rId1153"/>
    <sheet name="Kangatang_1153" sheetId="1223" state="veryHidden" r:id="rId1154"/>
    <sheet name="Kangatang_1154" sheetId="1224" state="veryHidden" r:id="rId1155"/>
    <sheet name="Kangatang_1155" sheetId="1225" state="veryHidden" r:id="rId1156"/>
    <sheet name="Kangatang_1156" sheetId="1226" state="veryHidden" r:id="rId1157"/>
    <sheet name="Kangatang_1157" sheetId="1227" state="veryHidden" r:id="rId1158"/>
    <sheet name="Kangatang_1158" sheetId="1228" state="veryHidden" r:id="rId1159"/>
    <sheet name="Kangatang_1159" sheetId="1229" state="veryHidden" r:id="rId1160"/>
    <sheet name="Kangatang_1160" sheetId="1230" state="veryHidden" r:id="rId1161"/>
    <sheet name="Kangatang_1161" sheetId="1231" state="veryHidden" r:id="rId1162"/>
    <sheet name="Kangatang_1162" sheetId="1232" state="veryHidden" r:id="rId1163"/>
    <sheet name="Kangatang_1163" sheetId="1233" state="veryHidden" r:id="rId1164"/>
    <sheet name="Kangatang_1164" sheetId="1234" state="veryHidden" r:id="rId1165"/>
    <sheet name="Kangatang_1165" sheetId="1235" state="veryHidden" r:id="rId1166"/>
    <sheet name="Kangatang_1166" sheetId="1236" state="veryHidden" r:id="rId1167"/>
    <sheet name="Kangatang_1167" sheetId="1237" state="veryHidden" r:id="rId1168"/>
    <sheet name="Kangatang_1168" sheetId="1238" state="veryHidden" r:id="rId1169"/>
    <sheet name="Kangatang_1169" sheetId="1239" state="veryHidden" r:id="rId1170"/>
    <sheet name="Kangatang_1170" sheetId="1240" state="veryHidden" r:id="rId1171"/>
    <sheet name="Kangatang_1171" sheetId="1241" state="veryHidden" r:id="rId1172"/>
    <sheet name="Kangatang_1172" sheetId="1242" state="veryHidden" r:id="rId1173"/>
    <sheet name="Kangatang_1173" sheetId="1243" state="veryHidden" r:id="rId1174"/>
    <sheet name="Kangatang_1174" sheetId="1244" state="veryHidden" r:id="rId1175"/>
    <sheet name="Kangatang_1175" sheetId="1245" state="veryHidden" r:id="rId1176"/>
    <sheet name="Kangatang_1176" sheetId="1246" state="veryHidden" r:id="rId1177"/>
    <sheet name="Kangatang_1177" sheetId="1247" state="veryHidden" r:id="rId1178"/>
    <sheet name="Kangatang_1178" sheetId="1248" state="veryHidden" r:id="rId1179"/>
    <sheet name="Kangatang_1179" sheetId="1249" state="veryHidden" r:id="rId1180"/>
    <sheet name="Kangatang_1180" sheetId="1250" state="veryHidden" r:id="rId1181"/>
    <sheet name="Kangatang_1181" sheetId="1251" state="veryHidden" r:id="rId1182"/>
    <sheet name="Kangatang_1182" sheetId="1252" state="veryHidden" r:id="rId1183"/>
    <sheet name="Kangatang_1183" sheetId="1253" state="veryHidden" r:id="rId1184"/>
    <sheet name="Kangatang_1184" sheetId="1254" state="veryHidden" r:id="rId1185"/>
    <sheet name="Kangatang_1185" sheetId="1255" state="veryHidden" r:id="rId1186"/>
    <sheet name="Kangatang_1186" sheetId="1256" state="veryHidden" r:id="rId1187"/>
    <sheet name="Kangatang_1187" sheetId="1257" state="veryHidden" r:id="rId1188"/>
    <sheet name="Kangatang_1188" sheetId="1258" state="veryHidden" r:id="rId1189"/>
    <sheet name="Kangatang_1189" sheetId="1259" state="veryHidden" r:id="rId1190"/>
    <sheet name="Kangatang_1190" sheetId="1260" state="veryHidden" r:id="rId1191"/>
    <sheet name="Kangatang_1191" sheetId="1261" state="veryHidden" r:id="rId1192"/>
    <sheet name="Kangatang_1192" sheetId="1262" state="veryHidden" r:id="rId1193"/>
    <sheet name="Kangatang_1193" sheetId="1263" state="veryHidden" r:id="rId1194"/>
    <sheet name="Kangatang_1194" sheetId="1264" state="veryHidden" r:id="rId1195"/>
    <sheet name="Kangatang_1195" sheetId="1265" state="veryHidden" r:id="rId1196"/>
    <sheet name="Kangatang_1196" sheetId="1266" state="veryHidden" r:id="rId1197"/>
    <sheet name="Kangatang_1197" sheetId="1267" state="veryHidden" r:id="rId1198"/>
    <sheet name="Kangatang_1198" sheetId="1268" state="veryHidden" r:id="rId1199"/>
    <sheet name="Kangatang_1199" sheetId="1269" state="veryHidden" r:id="rId1200"/>
    <sheet name="Kangatang_1200" sheetId="1270" state="veryHidden" r:id="rId1201"/>
    <sheet name="Kangatang_1201" sheetId="1271" state="veryHidden" r:id="rId1202"/>
    <sheet name="Kangatang_1202" sheetId="1272" state="veryHidden" r:id="rId1203"/>
    <sheet name="Kangatang_1203" sheetId="1273" state="veryHidden" r:id="rId1204"/>
    <sheet name="Kangatang_1204" sheetId="1274" state="veryHidden" r:id="rId1205"/>
    <sheet name="Kangatang_1205" sheetId="1275" state="veryHidden" r:id="rId1206"/>
    <sheet name="Kangatang_1206" sheetId="1276" state="veryHidden" r:id="rId1207"/>
    <sheet name="Kangatang_1207" sheetId="1277" state="veryHidden" r:id="rId1208"/>
    <sheet name="Kangatang_1208" sheetId="1278" state="veryHidden" r:id="rId1209"/>
    <sheet name="Kangatang_1209" sheetId="1279" state="veryHidden" r:id="rId1210"/>
    <sheet name="Kangatang_1210" sheetId="1280" state="veryHidden" r:id="rId1211"/>
    <sheet name="Kangatang_1211" sheetId="1281" state="veryHidden" r:id="rId1212"/>
    <sheet name="Kangatang_1212" sheetId="1282" state="veryHidden" r:id="rId1213"/>
    <sheet name="Kangatang_1213" sheetId="1283" state="veryHidden" r:id="rId1214"/>
    <sheet name="Kangatang_1214" sheetId="1284" state="veryHidden" r:id="rId1215"/>
    <sheet name="Kangatang_1215" sheetId="1285" state="veryHidden" r:id="rId1216"/>
    <sheet name="Kangatang_1216" sheetId="1286" state="veryHidden" r:id="rId1217"/>
    <sheet name="Kangatang_1217" sheetId="1287" state="veryHidden" r:id="rId1218"/>
    <sheet name="Kangatang_1218" sheetId="1288" state="veryHidden" r:id="rId1219"/>
    <sheet name="Kangatang_1219" sheetId="1289" state="veryHidden" r:id="rId1220"/>
    <sheet name="Kangatang_1220" sheetId="1290" state="veryHidden" r:id="rId1221"/>
    <sheet name="Kangatang_1221" sheetId="1291" state="veryHidden" r:id="rId1222"/>
    <sheet name="Kangatang_1222" sheetId="1292" state="veryHidden" r:id="rId1223"/>
    <sheet name="Kangatang_1223" sheetId="1293" state="veryHidden" r:id="rId1224"/>
    <sheet name="Kangatang_1224" sheetId="1294" state="veryHidden" r:id="rId1225"/>
    <sheet name="Kangatang_1225" sheetId="1295" state="veryHidden" r:id="rId1226"/>
    <sheet name="Kangatang_1226" sheetId="1296" state="veryHidden" r:id="rId1227"/>
    <sheet name="Kangatang_1227" sheetId="1297" state="veryHidden" r:id="rId1228"/>
    <sheet name="Kangatang_1228" sheetId="1298" state="veryHidden" r:id="rId1229"/>
    <sheet name="Kangatang_1229" sheetId="1299" state="veryHidden" r:id="rId1230"/>
    <sheet name="Kangatang_1230" sheetId="1300" state="veryHidden" r:id="rId1231"/>
    <sheet name="Kangatang_1231" sheetId="1301" state="veryHidden" r:id="rId1232"/>
    <sheet name="Kangatang_1232" sheetId="1302" state="veryHidden" r:id="rId1233"/>
    <sheet name="Kangatang_1233" sheetId="1303" state="veryHidden" r:id="rId1234"/>
    <sheet name="Kangatang_1234" sheetId="1304" state="veryHidden" r:id="rId1235"/>
    <sheet name="Kangatang_1235" sheetId="1305" state="veryHidden" r:id="rId1236"/>
    <sheet name="Kangatang_1236" sheetId="1306" state="veryHidden" r:id="rId1237"/>
    <sheet name="Kangatang_1237" sheetId="1307" state="veryHidden" r:id="rId1238"/>
    <sheet name="Kangatang_1238" sheetId="1308" state="veryHidden" r:id="rId1239"/>
    <sheet name="Kangatang_1239" sheetId="1309" state="veryHidden" r:id="rId1240"/>
    <sheet name="Kangatang_1240" sheetId="1310" state="veryHidden" r:id="rId1241"/>
    <sheet name="Kangatang_1241" sheetId="1311" state="veryHidden" r:id="rId1242"/>
    <sheet name="Kangatang_1242" sheetId="1312" state="veryHidden" r:id="rId1243"/>
    <sheet name="Kangatang_1243" sheetId="1313" state="veryHidden" r:id="rId1244"/>
    <sheet name="Kangatang_1244" sheetId="1314" state="veryHidden" r:id="rId1245"/>
    <sheet name="Kangatang_1245" sheetId="1315" state="veryHidden" r:id="rId1246"/>
    <sheet name="Kangatang_1246" sheetId="1316" state="veryHidden" r:id="rId1247"/>
    <sheet name="Kangatang_1247" sheetId="1317" state="veryHidden" r:id="rId1248"/>
    <sheet name="Kangatang_1248" sheetId="1318" state="veryHidden" r:id="rId1249"/>
    <sheet name="Kangatang_1249" sheetId="1319" state="veryHidden" r:id="rId1250"/>
    <sheet name="Kangatang_1250" sheetId="1320" state="veryHidden" r:id="rId1251"/>
    <sheet name="Kangatang_1251" sheetId="1321" state="veryHidden" r:id="rId1252"/>
    <sheet name="Kangatang_1252" sheetId="1322" state="veryHidden" r:id="rId1253"/>
    <sheet name="Kangatang_1253" sheetId="1323" state="veryHidden" r:id="rId1254"/>
    <sheet name="Kangatang_1254" sheetId="1324" state="veryHidden" r:id="rId1255"/>
    <sheet name="Kangatang_1255" sheetId="1325" state="veryHidden" r:id="rId1256"/>
    <sheet name="Kangatang_1256" sheetId="1326" state="veryHidden" r:id="rId1257"/>
    <sheet name="Kangatang_1257" sheetId="1327" state="veryHidden" r:id="rId1258"/>
    <sheet name="Kangatang_1258" sheetId="1328" state="veryHidden" r:id="rId1259"/>
    <sheet name="Kangatang_1259" sheetId="1329" state="veryHidden" r:id="rId1260"/>
    <sheet name="Kangatang_1260" sheetId="1330" state="veryHidden" r:id="rId1261"/>
    <sheet name="Kangatang_1261" sheetId="1331" state="veryHidden" r:id="rId1262"/>
    <sheet name="Kangatang_1262" sheetId="1332" state="veryHidden" r:id="rId1263"/>
    <sheet name="Kangatang_1263" sheetId="1333" state="veryHidden" r:id="rId1264"/>
    <sheet name="Kangatang_1264" sheetId="1334" state="veryHidden" r:id="rId1265"/>
    <sheet name="Kangatang_1265" sheetId="1335" state="veryHidden" r:id="rId1266"/>
    <sheet name="Kangatang_1266" sheetId="1336" state="veryHidden" r:id="rId1267"/>
    <sheet name="Kangatang_1267" sheetId="1337" state="veryHidden" r:id="rId1268"/>
    <sheet name="Kangatang_1268" sheetId="1338" state="veryHidden" r:id="rId1269"/>
    <sheet name="Kangatang_1269" sheetId="1339" state="veryHidden" r:id="rId1270"/>
    <sheet name="Kangatang_1270" sheetId="1340" state="veryHidden" r:id="rId1271"/>
    <sheet name="Kangatang_1271" sheetId="1341" state="veryHidden" r:id="rId1272"/>
    <sheet name="Kangatang_1272" sheetId="1342" state="veryHidden" r:id="rId1273"/>
    <sheet name="Kangatang_1273" sheetId="1343" state="veryHidden" r:id="rId1274"/>
    <sheet name="Kangatang_1274" sheetId="1344" state="veryHidden" r:id="rId1275"/>
    <sheet name="Kangatang_1275" sheetId="1345" state="veryHidden" r:id="rId1276"/>
    <sheet name="Kangatang_1276" sheetId="1346" state="veryHidden" r:id="rId1277"/>
    <sheet name="Kangatang_1277" sheetId="1347" state="veryHidden" r:id="rId1278"/>
    <sheet name="Kangatang_1278" sheetId="1348" state="veryHidden" r:id="rId1279"/>
    <sheet name="Kangatang_1279" sheetId="1349" state="veryHidden" r:id="rId1280"/>
    <sheet name="Kangatang_1280" sheetId="1350" state="veryHidden" r:id="rId1281"/>
    <sheet name="Kangatang_1281" sheetId="1351" state="veryHidden" r:id="rId1282"/>
    <sheet name="Kangatang_1282" sheetId="1352" state="veryHidden" r:id="rId1283"/>
    <sheet name="Kangatang_1283" sheetId="1353" state="veryHidden" r:id="rId1284"/>
    <sheet name="Kangatang_1284" sheetId="1354" state="veryHidden" r:id="rId1285"/>
    <sheet name="Kangatang_1285" sheetId="1355" state="veryHidden" r:id="rId1286"/>
    <sheet name="Kangatang_1286" sheetId="1356" state="veryHidden" r:id="rId1287"/>
    <sheet name="Kangatang_1287" sheetId="1357" state="veryHidden" r:id="rId1288"/>
    <sheet name="Kangatang_1288" sheetId="1358" state="veryHidden" r:id="rId1289"/>
    <sheet name="Kangatang_1289" sheetId="1359" state="veryHidden" r:id="rId1290"/>
    <sheet name="Kangatang_1290" sheetId="1360" state="veryHidden" r:id="rId1291"/>
    <sheet name="Kangatang_1291" sheetId="1361" state="veryHidden" r:id="rId1292"/>
    <sheet name="Kangatang_1292" sheetId="1362" state="veryHidden" r:id="rId1293"/>
    <sheet name="Kangatang_1293" sheetId="1363" state="veryHidden" r:id="rId1294"/>
    <sheet name="Kangatang_1294" sheetId="1364" state="veryHidden" r:id="rId1295"/>
    <sheet name="Kangatang_1295" sheetId="1365" state="veryHidden" r:id="rId1296"/>
    <sheet name="Kangatang_1296" sheetId="1366" state="veryHidden" r:id="rId1297"/>
    <sheet name="Kangatang_1297" sheetId="1367" state="veryHidden" r:id="rId1298"/>
    <sheet name="Kangatang_1298" sheetId="1368" state="veryHidden" r:id="rId1299"/>
    <sheet name="Kangatang_1299" sheetId="1369" state="veryHidden" r:id="rId1300"/>
    <sheet name="Kangatang_1300" sheetId="1370" state="veryHidden" r:id="rId1301"/>
    <sheet name="Kangatang_1301" sheetId="1371" state="veryHidden" r:id="rId1302"/>
    <sheet name="Kangatang_1302" sheetId="1372" state="veryHidden" r:id="rId1303"/>
    <sheet name="Kangatang_1303" sheetId="1373" state="veryHidden" r:id="rId1304"/>
    <sheet name="Kangatang_1304" sheetId="1374" state="veryHidden" r:id="rId1305"/>
    <sheet name="Kangatang_1305" sheetId="1375" state="veryHidden" r:id="rId1306"/>
    <sheet name="Kangatang_1306" sheetId="1376" state="veryHidden" r:id="rId1307"/>
    <sheet name="Kangatang_1307" sheetId="1377" state="veryHidden" r:id="rId1308"/>
    <sheet name="Kangatang_1308" sheetId="1378" state="veryHidden" r:id="rId1309"/>
    <sheet name="Kangatang_1309" sheetId="1379" state="veryHidden" r:id="rId1310"/>
    <sheet name="Kangatang_1310" sheetId="1380" state="veryHidden" r:id="rId1311"/>
    <sheet name="Kangatang_1311" sheetId="1381" state="veryHidden" r:id="rId1312"/>
    <sheet name="Kangatang_1312" sheetId="1382" state="veryHidden" r:id="rId1313"/>
    <sheet name="Kangatang_1313" sheetId="1383" state="veryHidden" r:id="rId1314"/>
    <sheet name="Kangatang_1314" sheetId="1384" state="veryHidden" r:id="rId1315"/>
    <sheet name="Kangatang_1315" sheetId="1385" state="veryHidden" r:id="rId1316"/>
    <sheet name="Kangatang_1316" sheetId="1386" state="veryHidden" r:id="rId1317"/>
    <sheet name="Kangatang_1317" sheetId="1387" state="veryHidden" r:id="rId1318"/>
    <sheet name="Kangatang_1318" sheetId="1388" state="veryHidden" r:id="rId1319"/>
    <sheet name="Kangatang_1319" sheetId="1389" state="veryHidden" r:id="rId1320"/>
    <sheet name="Kangatang_1320" sheetId="1390" state="veryHidden" r:id="rId1321"/>
    <sheet name="Kangatang_1321" sheetId="1391" state="veryHidden" r:id="rId1322"/>
    <sheet name="Kangatang_1322" sheetId="1392" state="veryHidden" r:id="rId1323"/>
    <sheet name="Kangatang_1323" sheetId="1393" state="veryHidden" r:id="rId1324"/>
    <sheet name="Kangatang_1324" sheetId="1394" state="veryHidden" r:id="rId1325"/>
    <sheet name="Kangatang_1325" sheetId="1395" state="veryHidden" r:id="rId1326"/>
    <sheet name="Kangatang_1326" sheetId="1396" state="veryHidden" r:id="rId1327"/>
    <sheet name="Kangatang_1327" sheetId="1397" state="veryHidden" r:id="rId1328"/>
    <sheet name="Kangatang_1328" sheetId="1398" state="veryHidden" r:id="rId1329"/>
    <sheet name="Kangatang_1329" sheetId="1399" state="veryHidden" r:id="rId1330"/>
    <sheet name="Kangatang_1330" sheetId="1400" state="veryHidden" r:id="rId1331"/>
    <sheet name="Kangatang_1331" sheetId="1401" state="veryHidden" r:id="rId1332"/>
    <sheet name="Kangatang_1332" sheetId="1402" state="veryHidden" r:id="rId1333"/>
    <sheet name="Kangatang_1333" sheetId="1403" state="veryHidden" r:id="rId1334"/>
    <sheet name="Kangatang_1334" sheetId="1404" state="veryHidden" r:id="rId1335"/>
    <sheet name="Kangatang_1335" sheetId="1405" state="veryHidden" r:id="rId1336"/>
    <sheet name="Kangatang_1336" sheetId="1406" state="veryHidden" r:id="rId1337"/>
    <sheet name="Kangatang_1337" sheetId="1407" state="veryHidden" r:id="rId1338"/>
    <sheet name="Kangatang_1338" sheetId="1408" state="veryHidden" r:id="rId1339"/>
    <sheet name="Kangatang_1339" sheetId="1409" state="veryHidden" r:id="rId1340"/>
    <sheet name="Kangatang_1340" sheetId="1410" state="veryHidden" r:id="rId1341"/>
    <sheet name="Kangatang_1341" sheetId="1411" state="veryHidden" r:id="rId1342"/>
    <sheet name="Kangatang_1342" sheetId="1412" state="veryHidden" r:id="rId1343"/>
    <sheet name="Kangatang_1343" sheetId="1413" state="veryHidden" r:id="rId1344"/>
    <sheet name="Kangatang_1344" sheetId="1414" state="veryHidden" r:id="rId1345"/>
    <sheet name="Kangatang_1345" sheetId="1415" state="veryHidden" r:id="rId1346"/>
    <sheet name="Kangatang_1346" sheetId="1416" state="veryHidden" r:id="rId1347"/>
    <sheet name="Kangatang_1347" sheetId="1417" state="veryHidden" r:id="rId1348"/>
    <sheet name="Kangatang_1348" sheetId="1418" state="veryHidden" r:id="rId1349"/>
    <sheet name="Kangatang_1349" sheetId="1419" state="veryHidden" r:id="rId1350"/>
    <sheet name="Kangatang_1350" sheetId="1420" state="veryHidden" r:id="rId1351"/>
    <sheet name="Kangatang_1351" sheetId="1421" state="veryHidden" r:id="rId1352"/>
    <sheet name="Kangatang_1352" sheetId="1422" state="veryHidden" r:id="rId1353"/>
    <sheet name="Kangatang_1353" sheetId="1423" state="veryHidden" r:id="rId1354"/>
    <sheet name="Kangatang_1354" sheetId="1424" state="veryHidden" r:id="rId1355"/>
    <sheet name="Kangatang_1355" sheetId="1425" state="veryHidden" r:id="rId1356"/>
    <sheet name="Kangatang_1356" sheetId="1426" state="veryHidden" r:id="rId1357"/>
    <sheet name="Kangatang_1357" sheetId="1427" state="veryHidden" r:id="rId1358"/>
    <sheet name="Kangatang_1358" sheetId="1428" state="veryHidden" r:id="rId1359"/>
    <sheet name="Kangatang_1359" sheetId="1429" state="veryHidden" r:id="rId1360"/>
    <sheet name="Kangatang_1360" sheetId="1430" state="veryHidden" r:id="rId1361"/>
    <sheet name="Kangatang_1361" sheetId="1431" state="veryHidden" r:id="rId1362"/>
    <sheet name="Kangatang_1362" sheetId="1432" state="veryHidden" r:id="rId1363"/>
    <sheet name="Kangatang_1363" sheetId="1433" state="veryHidden" r:id="rId1364"/>
    <sheet name="Kangatang_1364" sheetId="1434" state="veryHidden" r:id="rId1365"/>
    <sheet name="Kangatang_1365" sheetId="1435" state="veryHidden" r:id="rId1366"/>
    <sheet name="Kangatang_1366" sheetId="1436" state="veryHidden" r:id="rId1367"/>
    <sheet name="Kangatang_1367" sheetId="1437" state="veryHidden" r:id="rId1368"/>
    <sheet name="Kangatang_1368" sheetId="1438" state="veryHidden" r:id="rId1369"/>
    <sheet name="Kangatang_1369" sheetId="1439" state="veryHidden" r:id="rId1370"/>
    <sheet name="Kangatang_1370" sheetId="1440" state="veryHidden" r:id="rId1371"/>
    <sheet name="Kangatang_1371" sheetId="1441" state="veryHidden" r:id="rId1372"/>
    <sheet name="Kangatang_1372" sheetId="1442" state="veryHidden" r:id="rId1373"/>
    <sheet name="Kangatang_1373" sheetId="1443" state="veryHidden" r:id="rId1374"/>
    <sheet name="Kangatang_1374" sheetId="1444" state="veryHidden" r:id="rId1375"/>
    <sheet name="Kangatang_1375" sheetId="1445" state="veryHidden" r:id="rId1376"/>
    <sheet name="Kangatang_1376" sheetId="1446" state="veryHidden" r:id="rId1377"/>
    <sheet name="Kangatang_1377" sheetId="1447" state="veryHidden" r:id="rId1378"/>
    <sheet name="Kangatang_1378" sheetId="1448" state="veryHidden" r:id="rId1379"/>
    <sheet name="Kangatang_1379" sheetId="1449" state="veryHidden" r:id="rId1380"/>
    <sheet name="Kangatang_1380" sheetId="1450" state="veryHidden" r:id="rId1381"/>
    <sheet name="Kangatang_1381" sheetId="1451" state="veryHidden" r:id="rId1382"/>
    <sheet name="Kangatang_1382" sheetId="1452" state="veryHidden" r:id="rId1383"/>
    <sheet name="Kangatang_1383" sheetId="1453" state="veryHidden" r:id="rId1384"/>
    <sheet name="Kangatang_1384" sheetId="1454" state="veryHidden" r:id="rId1385"/>
    <sheet name="Kangatang_1385" sheetId="1455" state="veryHidden" r:id="rId1386"/>
    <sheet name="Kangatang_1386" sheetId="1456" state="veryHidden" r:id="rId1387"/>
    <sheet name="Kangatang_1387" sheetId="1457" state="veryHidden" r:id="rId1388"/>
    <sheet name="Kangatang_1388" sheetId="1458" state="veryHidden" r:id="rId1389"/>
    <sheet name="Kangatang_1389" sheetId="1459" state="veryHidden" r:id="rId1390"/>
    <sheet name="Kangatang_1390" sheetId="1460" state="veryHidden" r:id="rId1391"/>
    <sheet name="Kangatang_1391" sheetId="1461" state="veryHidden" r:id="rId1392"/>
    <sheet name="Kangatang_1392" sheetId="1462" state="veryHidden" r:id="rId1393"/>
    <sheet name="Kangatang_1393" sheetId="1463" state="veryHidden" r:id="rId1394"/>
    <sheet name="Kangatang_1394" sheetId="1464" state="veryHidden" r:id="rId1395"/>
    <sheet name="Kangatang_1395" sheetId="1465" state="veryHidden" r:id="rId1396"/>
    <sheet name="Kangatang_1396" sheetId="1466" state="veryHidden" r:id="rId1397"/>
    <sheet name="Kangatang_1397" sheetId="1467" state="veryHidden" r:id="rId1398"/>
    <sheet name="Kangatang_1398" sheetId="1468" state="veryHidden" r:id="rId1399"/>
    <sheet name="Kangatang_1399" sheetId="1469" state="veryHidden" r:id="rId1400"/>
    <sheet name="Kangatang_1400" sheetId="1470" state="veryHidden" r:id="rId1401"/>
    <sheet name="Kangatang_1401" sheetId="1471" state="veryHidden" r:id="rId1402"/>
    <sheet name="Kangatang_1402" sheetId="1472" state="veryHidden" r:id="rId1403"/>
    <sheet name="Kangatang_1403" sheetId="1473" state="veryHidden" r:id="rId1404"/>
    <sheet name="Kangatang_1404" sheetId="1474" state="veryHidden" r:id="rId1405"/>
    <sheet name="Kangatang_1405" sheetId="1475" state="veryHidden" r:id="rId1406"/>
    <sheet name="Kangatang_1406" sheetId="1476" state="veryHidden" r:id="rId1407"/>
    <sheet name="Kangatang_1407" sheetId="1477" state="veryHidden" r:id="rId1408"/>
    <sheet name="Kangatang_1408" sheetId="1478" state="veryHidden" r:id="rId1409"/>
    <sheet name="Kangatang_1409" sheetId="1479" state="veryHidden" r:id="rId1410"/>
    <sheet name="Kangatang_1410" sheetId="1480" state="veryHidden" r:id="rId1411"/>
    <sheet name="Kangatang_1411" sheetId="1481" state="veryHidden" r:id="rId1412"/>
    <sheet name="Kangatang_1412" sheetId="1482" state="veryHidden" r:id="rId1413"/>
    <sheet name="Kangatang_1413" sheetId="1483" state="veryHidden" r:id="rId1414"/>
    <sheet name="Kangatang_1414" sheetId="1484" state="veryHidden" r:id="rId1415"/>
    <sheet name="Kangatang_1415" sheetId="1485" state="veryHidden" r:id="rId1416"/>
    <sheet name="Kangatang_1416" sheetId="1486" state="veryHidden" r:id="rId1417"/>
    <sheet name="Kangatang_1417" sheetId="1487" state="veryHidden" r:id="rId1418"/>
    <sheet name="Kangatang_1418" sheetId="1488" state="veryHidden" r:id="rId1419"/>
    <sheet name="Kangatang_1419" sheetId="1489" state="veryHidden" r:id="rId1420"/>
    <sheet name="Kangatang_1420" sheetId="1490" state="veryHidden" r:id="rId1421"/>
    <sheet name="Kangatang_1421" sheetId="1491" state="veryHidden" r:id="rId1422"/>
    <sheet name="Kangatang_1422" sheetId="1492" state="veryHidden" r:id="rId1423"/>
    <sheet name="Kangatang_1423" sheetId="1493" state="veryHidden" r:id="rId1424"/>
    <sheet name="Kangatang_1424" sheetId="1494" state="veryHidden" r:id="rId1425"/>
    <sheet name="Kangatang_1425" sheetId="1495" state="veryHidden" r:id="rId1426"/>
    <sheet name="Kangatang_1426" sheetId="1496" state="veryHidden" r:id="rId1427"/>
    <sheet name="Kangatang_1427" sheetId="1497" state="veryHidden" r:id="rId1428"/>
    <sheet name="Kangatang_1428" sheetId="1498" state="veryHidden" r:id="rId1429"/>
    <sheet name="Kangatang_1429" sheetId="1499" state="veryHidden" r:id="rId1430"/>
    <sheet name="Kangatang_1430" sheetId="1500" state="veryHidden" r:id="rId1431"/>
    <sheet name="Kangatang_1431" sheetId="1501" state="veryHidden" r:id="rId1432"/>
    <sheet name="Kangatang_1432" sheetId="1502" state="veryHidden" r:id="rId1433"/>
    <sheet name="Kangatang_1433" sheetId="1503" state="veryHidden" r:id="rId1434"/>
    <sheet name="Kangatang_1434" sheetId="1504" state="veryHidden" r:id="rId1435"/>
    <sheet name="Kangatang_1435" sheetId="1505" state="veryHidden" r:id="rId1436"/>
    <sheet name="Kangatang_1436" sheetId="1506" state="veryHidden" r:id="rId1437"/>
    <sheet name="Kangatang_1437" sheetId="1507" state="veryHidden" r:id="rId1438"/>
    <sheet name="Kangatang_1438" sheetId="1508" state="veryHidden" r:id="rId1439"/>
    <sheet name="Kangatang_1439" sheetId="1509" state="veryHidden" r:id="rId1440"/>
    <sheet name="Kangatang_1440" sheetId="1510" state="veryHidden" r:id="rId1441"/>
    <sheet name="Kangatang_1441" sheetId="1511" state="veryHidden" r:id="rId1442"/>
    <sheet name="Kangatang_1442" sheetId="1512" state="veryHidden" r:id="rId1443"/>
    <sheet name="Kangatang_1443" sheetId="1513" state="veryHidden" r:id="rId1444"/>
    <sheet name="Kangatang_1444" sheetId="1514" state="veryHidden" r:id="rId1445"/>
    <sheet name="Kangatang_1445" sheetId="1515" state="veryHidden" r:id="rId1446"/>
    <sheet name="Kangatang_1446" sheetId="1516" state="veryHidden" r:id="rId1447"/>
    <sheet name="Kangatang_1447" sheetId="1517" state="veryHidden" r:id="rId1448"/>
    <sheet name="Kangatang_1448" sheetId="1518" state="veryHidden" r:id="rId1449"/>
    <sheet name="Kangatang_1449" sheetId="1519" state="veryHidden" r:id="rId1450"/>
    <sheet name="Kangatang_1450" sheetId="1520" state="veryHidden" r:id="rId1451"/>
    <sheet name="Kangatang_1451" sheetId="1521" state="veryHidden" r:id="rId1452"/>
    <sheet name="Kangatang_1452" sheetId="1522" state="veryHidden" r:id="rId1453"/>
    <sheet name="Kangatang_1453" sheetId="1523" state="veryHidden" r:id="rId1454"/>
    <sheet name="Kangatang_1454" sheetId="1524" state="veryHidden" r:id="rId1455"/>
    <sheet name="Kangatang_1455" sheetId="1525" state="veryHidden" r:id="rId1456"/>
    <sheet name="Kangatang_1456" sheetId="1526" state="veryHidden" r:id="rId1457"/>
    <sheet name="Kangatang_1457" sheetId="1527" state="veryHidden" r:id="rId1458"/>
    <sheet name="Kangatang_1458" sheetId="1528" state="veryHidden" r:id="rId1459"/>
    <sheet name="Kangatang_1459" sheetId="1529" state="veryHidden" r:id="rId1460"/>
    <sheet name="Kangatang_1460" sheetId="1530" state="veryHidden" r:id="rId1461"/>
    <sheet name="Kangatang_1461" sheetId="1531" state="veryHidden" r:id="rId1462"/>
    <sheet name="Kangatang_1462" sheetId="1532" state="veryHidden" r:id="rId1463"/>
    <sheet name="Kangatang_1463" sheetId="1533" state="veryHidden" r:id="rId1464"/>
    <sheet name="Kangatang_1464" sheetId="1534" state="veryHidden" r:id="rId1465"/>
    <sheet name="Kangatang_1465" sheetId="1535" state="veryHidden" r:id="rId1466"/>
    <sheet name="Kangatang_1466" sheetId="1536" state="veryHidden" r:id="rId1467"/>
    <sheet name="Kangatang_1467" sheetId="1537" state="veryHidden" r:id="rId1468"/>
    <sheet name="Kangatang_1468" sheetId="1538" state="veryHidden" r:id="rId1469"/>
    <sheet name="Kangatang_1469" sheetId="1539" state="veryHidden" r:id="rId1470"/>
    <sheet name="Kangatang_1470" sheetId="1540" state="veryHidden" r:id="rId1471"/>
    <sheet name="Kangatang_1471" sheetId="1541" state="veryHidden" r:id="rId1472"/>
    <sheet name="Kangatang_1472" sheetId="1542" state="veryHidden" r:id="rId1473"/>
    <sheet name="Kangatang_1473" sheetId="1543" state="veryHidden" r:id="rId1474"/>
    <sheet name="Kangatang_1474" sheetId="1544" state="veryHidden" r:id="rId1475"/>
    <sheet name="Kangatang_1475" sheetId="1545" state="veryHidden" r:id="rId1476"/>
    <sheet name="Kangatang_1476" sheetId="1546" state="veryHidden" r:id="rId1477"/>
    <sheet name="Kangatang_1477" sheetId="1547" state="veryHidden" r:id="rId1478"/>
    <sheet name="Kangatang_1478" sheetId="1548" state="veryHidden" r:id="rId1479"/>
    <sheet name="Kangatang_1479" sheetId="1549" state="veryHidden" r:id="rId1480"/>
    <sheet name="Kangatang_1480" sheetId="1550" state="veryHidden" r:id="rId1481"/>
    <sheet name="Kangatang_1481" sheetId="1551" state="veryHidden" r:id="rId1482"/>
    <sheet name="Kangatang_1482" sheetId="1552" state="veryHidden" r:id="rId1483"/>
    <sheet name="Kangatang_1483" sheetId="1553" state="veryHidden" r:id="rId1484"/>
    <sheet name="Kangatang_1484" sheetId="1554" state="veryHidden" r:id="rId1485"/>
    <sheet name="Kangatang_1485" sheetId="1555" state="veryHidden" r:id="rId1486"/>
    <sheet name="Kangatang_1486" sheetId="1556" state="veryHidden" r:id="rId1487"/>
    <sheet name="Kangatang_1487" sheetId="1557" state="veryHidden" r:id="rId1488"/>
    <sheet name="Kangatang_1488" sheetId="1558" state="veryHidden" r:id="rId1489"/>
    <sheet name="Kangatang_1489" sheetId="1559" state="veryHidden" r:id="rId1490"/>
    <sheet name="Kangatang_1490" sheetId="1560" state="veryHidden" r:id="rId1491"/>
    <sheet name="Kangatang_1491" sheetId="1561" state="veryHidden" r:id="rId1492"/>
    <sheet name="Kangatang_1492" sheetId="1562" state="veryHidden" r:id="rId1493"/>
    <sheet name="Kangatang_1493" sheetId="1563" state="veryHidden" r:id="rId1494"/>
    <sheet name="Kangatang_1494" sheetId="1564" state="veryHidden" r:id="rId1495"/>
    <sheet name="Kangatang_1495" sheetId="1565" state="veryHidden" r:id="rId1496"/>
    <sheet name="Kangatang_1496" sheetId="1566" state="veryHidden" r:id="rId1497"/>
    <sheet name="Kangatang_1497" sheetId="1567" state="veryHidden" r:id="rId1498"/>
    <sheet name="Kangatang_1498" sheetId="1568" state="veryHidden" r:id="rId1499"/>
    <sheet name="Kangatang_1499" sheetId="1569" state="veryHidden" r:id="rId1500"/>
    <sheet name="Kangatang_1500" sheetId="1570" state="veryHidden" r:id="rId1501"/>
    <sheet name="Kangatang_1501" sheetId="1571" state="veryHidden" r:id="rId1502"/>
    <sheet name="Kangatang_1502" sheetId="1572" state="veryHidden" r:id="rId1503"/>
    <sheet name="Kangatang_1503" sheetId="1573" state="veryHidden" r:id="rId1504"/>
    <sheet name="Kangatang_1504" sheetId="1574" state="veryHidden" r:id="rId1505"/>
    <sheet name="Kangatang_1505" sheetId="1575" state="veryHidden" r:id="rId1506"/>
    <sheet name="Kangatang_1506" sheetId="1576" state="veryHidden" r:id="rId1507"/>
    <sheet name="Kangatang_1507" sheetId="1577" state="veryHidden" r:id="rId1508"/>
    <sheet name="Kangatang_1508" sheetId="1578" state="veryHidden" r:id="rId1509"/>
    <sheet name="Kangatang_1509" sheetId="1579" state="veryHidden" r:id="rId1510"/>
    <sheet name="Kangatang_1510" sheetId="1580" state="veryHidden" r:id="rId1511"/>
    <sheet name="Kangatang_1511" sheetId="1581" state="veryHidden" r:id="rId1512"/>
    <sheet name="Kangatang_1512" sheetId="1582" state="veryHidden" r:id="rId1513"/>
    <sheet name="Kangatang_1513" sheetId="1583" state="veryHidden" r:id="rId1514"/>
    <sheet name="Kangatang_1514" sheetId="1584" state="veryHidden" r:id="rId1515"/>
    <sheet name="Kangatang_1515" sheetId="1585" state="veryHidden" r:id="rId1516"/>
    <sheet name="Kangatang_1516" sheetId="1586" state="veryHidden" r:id="rId1517"/>
    <sheet name="Kangatang_1517" sheetId="1587" state="veryHidden" r:id="rId1518"/>
    <sheet name="Kangatang_1518" sheetId="1588" state="veryHidden" r:id="rId1519"/>
    <sheet name="Kangatang_1519" sheetId="1591" state="veryHidden" r:id="rId1520"/>
    <sheet name="Kangatang_1520" sheetId="1592" state="veryHidden" r:id="rId1521"/>
    <sheet name="Kangatang_1521" sheetId="1593" state="veryHidden" r:id="rId1522"/>
    <sheet name="Kangatang_1522" sheetId="1594" state="veryHidden" r:id="rId1523"/>
    <sheet name="Kangatang_1523" sheetId="1595" state="veryHidden" r:id="rId1524"/>
    <sheet name="Kangatang_1524" sheetId="1596" state="veryHidden" r:id="rId1525"/>
    <sheet name="Kangatang_1525" sheetId="1597" state="veryHidden" r:id="rId1526"/>
    <sheet name="Kangatang_1526" sheetId="1598" state="veryHidden" r:id="rId1527"/>
    <sheet name="Kangatang_1527" sheetId="1599" state="veryHidden" r:id="rId1528"/>
    <sheet name="Kangatang_1528" sheetId="1600" state="veryHidden" r:id="rId1529"/>
    <sheet name="Kangatang_1529" sheetId="1601" state="veryHidden" r:id="rId1530"/>
    <sheet name="Kangatang_1530" sheetId="1602" state="veryHidden" r:id="rId1531"/>
    <sheet name="Kangatang_1531" sheetId="1603" state="veryHidden" r:id="rId1532"/>
    <sheet name="Kangatang_1532" sheetId="1604" state="veryHidden" r:id="rId1533"/>
    <sheet name="Kangatang_1533" sheetId="1605" state="veryHidden" r:id="rId1534"/>
    <sheet name="Kangatang_1534" sheetId="1606" state="veryHidden" r:id="rId1535"/>
    <sheet name="Kangatang_1535" sheetId="1607" state="veryHidden" r:id="rId1536"/>
    <sheet name="Kangatang_1536" sheetId="1608" state="veryHidden" r:id="rId1537"/>
    <sheet name="Kangatang_1537" sheetId="1609" state="veryHidden" r:id="rId1538"/>
    <sheet name="Kangatang_1538" sheetId="1610" state="veryHidden" r:id="rId1539"/>
    <sheet name="Kangatang_1539" sheetId="1611" state="veryHidden" r:id="rId1540"/>
    <sheet name="Kangatang_1540" sheetId="1612" state="veryHidden" r:id="rId1541"/>
    <sheet name="Kangatang_1541" sheetId="1613" state="veryHidden" r:id="rId1542"/>
    <sheet name="Kangatang_1542" sheetId="1614" state="veryHidden" r:id="rId1543"/>
    <sheet name="Kangatang_1543" sheetId="1615" state="veryHidden" r:id="rId1544"/>
    <sheet name="Kangatang_1544" sheetId="1616" state="veryHidden" r:id="rId1545"/>
    <sheet name="Kangatang_1545" sheetId="1617" state="veryHidden" r:id="rId1546"/>
    <sheet name="Kangatang_1546" sheetId="1618" state="veryHidden" r:id="rId1547"/>
    <sheet name="Kangatang_1547" sheetId="1619" state="veryHidden" r:id="rId1548"/>
    <sheet name="Kangatang_1548" sheetId="1620" state="veryHidden" r:id="rId1549"/>
    <sheet name="Kangatang_1549" sheetId="1621" state="veryHidden" r:id="rId1550"/>
    <sheet name="Kangatang_1550" sheetId="1622" state="veryHidden" r:id="rId1551"/>
    <sheet name="Kangatang_1551" sheetId="1623" state="veryHidden" r:id="rId1552"/>
    <sheet name="Kangatang_1552" sheetId="1624" state="veryHidden" r:id="rId1553"/>
    <sheet name="Kangatang_1553" sheetId="1625" state="veryHidden" r:id="rId1554"/>
    <sheet name="Kangatang_1554" sheetId="1626" state="veryHidden" r:id="rId1555"/>
    <sheet name="Kangatang_1555" sheetId="1627" state="veryHidden" r:id="rId1556"/>
    <sheet name="Kangatang_1556" sheetId="1628" state="veryHidden" r:id="rId1557"/>
    <sheet name="Kangatang_1557" sheetId="1629" state="veryHidden" r:id="rId1558"/>
    <sheet name="Kangatang_1558" sheetId="1630" state="veryHidden" r:id="rId1559"/>
    <sheet name="Kangatang_1559" sheetId="1631" state="veryHidden" r:id="rId1560"/>
    <sheet name="Kangatang_1560" sheetId="1632" state="veryHidden" r:id="rId1561"/>
    <sheet name="Kangatang_1561" sheetId="1633" state="veryHidden" r:id="rId1562"/>
    <sheet name="Kangatang_1562" sheetId="1634" state="veryHidden" r:id="rId1563"/>
    <sheet name="Kangatang_1563" sheetId="1635" state="veryHidden" r:id="rId1564"/>
    <sheet name="Kangatang_1564" sheetId="1636" state="veryHidden" r:id="rId1565"/>
    <sheet name="Kangatang_1565" sheetId="1637" state="veryHidden" r:id="rId1566"/>
    <sheet name="Kangatang_1566" sheetId="1638" state="veryHidden" r:id="rId1567"/>
    <sheet name="Kangatang_1567" sheetId="1639" state="veryHidden" r:id="rId1568"/>
    <sheet name="Kangatang_1568" sheetId="1640" state="veryHidden" r:id="rId1569"/>
    <sheet name="Kangatang_1569" sheetId="1641" state="veryHidden" r:id="rId1570"/>
    <sheet name="Kangatang_1570" sheetId="1642" state="veryHidden" r:id="rId1571"/>
    <sheet name="Kangatang_1571" sheetId="1643" state="veryHidden" r:id="rId1572"/>
    <sheet name="Biểu 1" sheetId="40" state="hidden" r:id="rId1573"/>
    <sheet name="Biểu 2" sheetId="41" state="hidden" r:id="rId1574"/>
    <sheet name="Biểu 3" sheetId="42" state="hidden" r:id="rId1575"/>
    <sheet name="BCVĐTC" sheetId="616" state="hidden" r:id="rId1576"/>
    <sheet name="Biểu 4.14a" sheetId="59" state="hidden" r:id="rId1577"/>
    <sheet name="Biểu 5" sheetId="1644" r:id="rId1578"/>
    <sheet name="Biểu 6" sheetId="1645" r:id="rId1579"/>
    <sheet name="Biểu 7" sheetId="1646" r:id="rId1580"/>
    <sheet name="Biểu 8" sheetId="23" r:id="rId1581"/>
    <sheet name="Biểu 9" sheetId="39" r:id="rId1582"/>
    <sheet name="Biểu 10" sheetId="25" r:id="rId1583"/>
    <sheet name="Biểu 11" sheetId="27" r:id="rId1584"/>
    <sheet name="Biểu 12 ĐT" sheetId="52" state="hidden" r:id="rId1585"/>
    <sheet name="Biểu 4.24b" sheetId="63" state="hidden" r:id="rId1586"/>
    <sheet name="Biểu 24d" sheetId="64" state="hidden" r:id="rId1587"/>
    <sheet name="Biểu 13" sheetId="51" r:id="rId1588"/>
    <sheet name="PL 1" sheetId="1647" state="hidden" r:id="rId1589"/>
    <sheet name="PL 2" sheetId="1648" state="hidden" r:id="rId1590"/>
    <sheet name="PL 03" sheetId="67" state="hidden" r:id="rId1591"/>
    <sheet name="Biểu 4" sheetId="17" r:id="rId1592"/>
    <sheet name="Tỉnh bổ sung" sheetId="53" state="hidden" r:id="rId1593"/>
    <sheet name="ĐC đầu tư" sheetId="60" state="hidden" r:id="rId1594"/>
    <sheet name="đc" sheetId="55" state="hidden" r:id="rId1595"/>
    <sheet name="Biểu 4.30" sheetId="33" state="hidden" r:id="rId1596"/>
    <sheet name="Biểu 4.31" sheetId="34" state="hidden" r:id="rId1597"/>
    <sheet name="Biểu 4.35" sheetId="46" state="hidden" r:id="rId1598"/>
    <sheet name="Biểu 4.36" sheetId="47" state="hidden" r:id="rId1599"/>
    <sheet name="Biểu 4.37" sheetId="48" state="hidden" r:id="rId1600"/>
    <sheet name="Biểu 4.38" sheetId="49" state="hidden" r:id="rId1601"/>
    <sheet name="PL7" sheetId="1589" state="hidden" r:id="rId1602"/>
  </sheets>
  <externalReferences>
    <externalReference r:id="rId1603"/>
    <externalReference r:id="rId1604"/>
    <externalReference r:id="rId1605"/>
    <externalReference r:id="rId1606"/>
    <externalReference r:id="rId1607"/>
  </externalReferences>
  <definedNames>
    <definedName name="chuong_phuluc_2_name" localSheetId="1597">'Biểu 4.35'!#REF!</definedName>
    <definedName name="chuong_phuluc_28" localSheetId="1591">'Biểu 4'!#REF!</definedName>
    <definedName name="chuong_phuluc_28_name" localSheetId="1591">'Biểu 4'!$A$2</definedName>
    <definedName name="chuong_phuluc_3_name" localSheetId="1598">'Biểu 4.36'!$A$2</definedName>
    <definedName name="chuong_phuluc_33" localSheetId="1580">'Biểu 8'!$A$2</definedName>
    <definedName name="chuong_phuluc_33_name" localSheetId="1580">'Biểu 8'!$A$3</definedName>
    <definedName name="chuong_phuluc_35" localSheetId="1582">'Biểu 10'!#REF!</definedName>
    <definedName name="chuong_phuluc_35_name" localSheetId="1582">'Biểu 10'!#REF!</definedName>
    <definedName name="chuong_phuluc_37" localSheetId="1583">'Biểu 11'!#REF!</definedName>
    <definedName name="chuong_phuluc_37_name" localSheetId="1583">'Biểu 11'!$A$2</definedName>
    <definedName name="chuong_phuluc_4_name" localSheetId="1599">'Biểu 4.37'!$A$2</definedName>
    <definedName name="chuong_phuluc_43" localSheetId="1595">'Biểu 4.30'!#REF!</definedName>
    <definedName name="chuong_phuluc_43_name" localSheetId="1595">'Biểu 4.30'!$A$2</definedName>
    <definedName name="chuong_phuluc_44" localSheetId="1596">'Biểu 4.31'!#REF!</definedName>
    <definedName name="chuong_phuluc_44_name" localSheetId="1596">'Biểu 4.31'!$A$2</definedName>
    <definedName name="chuong_phuluc_44_name_name" localSheetId="1596">'Biểu 4.31'!#REF!</definedName>
    <definedName name="chuong_phuluc_5" localSheetId="1600">'Biểu 4.38'!#REF!</definedName>
    <definedName name="chuong_phuluc_5_name" localSheetId="1600">'Biểu 4.38'!$A$2</definedName>
    <definedName name="_xlnm.Print_Area" localSheetId="1583">'Biểu 11'!$A$1:$U$74</definedName>
    <definedName name="_xlnm.Print_Area" localSheetId="1587">'Biểu 13'!$A$1:$J$25</definedName>
    <definedName name="_xlnm.Print_Titles" localSheetId="1582">'Biểu 10'!$4:$6</definedName>
    <definedName name="_xlnm.Print_Titles" localSheetId="1583">'Biểu 11'!$5:$6</definedName>
    <definedName name="_xlnm.Print_Titles" localSheetId="1584">'Biểu 12 ĐT'!$5:$8</definedName>
    <definedName name="_xlnm.Print_Titles" localSheetId="1587">'Biểu 13'!$5:$5</definedName>
    <definedName name="_xlnm.Print_Titles" localSheetId="1573">'Biểu 2'!$5:$6</definedName>
    <definedName name="_xlnm.Print_Titles" localSheetId="1574">'Biểu 3'!$5:$7</definedName>
    <definedName name="_xlnm.Print_Titles" localSheetId="1580">'Biểu 8'!$5:$6</definedName>
    <definedName name="_xlnm.Print_Titles" localSheetId="1592">'Tỉnh bổ sung'!$7:$7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1645" l="1"/>
  <c r="E11" i="27" l="1"/>
  <c r="C11" i="27" s="1"/>
  <c r="H11" i="25" l="1"/>
  <c r="C20" i="27"/>
  <c r="E20" i="27"/>
  <c r="E14" i="27"/>
  <c r="C14" i="27" s="1"/>
  <c r="A1" i="51" l="1"/>
  <c r="A3" i="51"/>
  <c r="C8" i="51"/>
  <c r="C7" i="51" s="1"/>
  <c r="C6" i="51" s="1"/>
  <c r="C13" i="51"/>
  <c r="A1" i="17" l="1"/>
  <c r="A1" i="52"/>
  <c r="A1" i="27"/>
  <c r="A1" i="25"/>
  <c r="A1" i="39"/>
  <c r="A1" i="23"/>
  <c r="A1" i="1646"/>
  <c r="A3" i="17"/>
  <c r="A4" i="52"/>
  <c r="A4" i="27"/>
  <c r="A3" i="25"/>
  <c r="A3" i="39"/>
  <c r="A4" i="23"/>
  <c r="A4" i="1646"/>
  <c r="A4" i="1645"/>
  <c r="K16" i="17" l="1"/>
  <c r="I16" i="17"/>
  <c r="A4" i="1648" l="1"/>
  <c r="A4" i="1647"/>
  <c r="M11" i="1648"/>
  <c r="M12" i="1648"/>
  <c r="M13" i="1648"/>
  <c r="M19" i="1648"/>
  <c r="M36" i="1648"/>
  <c r="M37" i="1648"/>
  <c r="N37" i="1648"/>
  <c r="L37" i="1648"/>
  <c r="L36" i="1648" s="1"/>
  <c r="C37" i="1648"/>
  <c r="N36" i="1648"/>
  <c r="C36" i="1648"/>
  <c r="C35" i="1648" s="1"/>
  <c r="K35" i="1648"/>
  <c r="J35" i="1648"/>
  <c r="M35" i="1648" s="1"/>
  <c r="I35" i="1648"/>
  <c r="H35" i="1648"/>
  <c r="G35" i="1648"/>
  <c r="G31" i="1648" s="1"/>
  <c r="F35" i="1648"/>
  <c r="E35" i="1648"/>
  <c r="D35" i="1648"/>
  <c r="B35" i="1648"/>
  <c r="N35" i="1648" s="1"/>
  <c r="L34" i="1648"/>
  <c r="L33" i="1648" s="1"/>
  <c r="K34" i="1648"/>
  <c r="K32" i="1648" s="1"/>
  <c r="C34" i="1648"/>
  <c r="N33" i="1648"/>
  <c r="C33" i="1648"/>
  <c r="C32" i="1648" s="1"/>
  <c r="J32" i="1648"/>
  <c r="I32" i="1648"/>
  <c r="H32" i="1648"/>
  <c r="H31" i="1648" s="1"/>
  <c r="G32" i="1648"/>
  <c r="F32" i="1648"/>
  <c r="E32" i="1648"/>
  <c r="E31" i="1648" s="1"/>
  <c r="D32" i="1648"/>
  <c r="D31" i="1648" s="1"/>
  <c r="B32" i="1648"/>
  <c r="L32" i="1648" s="1"/>
  <c r="I31" i="1648"/>
  <c r="B31" i="1648"/>
  <c r="C30" i="1648"/>
  <c r="C29" i="1648"/>
  <c r="N28" i="1648"/>
  <c r="L28" i="1648"/>
  <c r="C28" i="1648"/>
  <c r="C27" i="1648"/>
  <c r="L26" i="1648"/>
  <c r="C26" i="1648"/>
  <c r="L25" i="1648"/>
  <c r="C25" i="1648"/>
  <c r="L24" i="1648"/>
  <c r="C24" i="1648"/>
  <c r="L23" i="1648"/>
  <c r="C23" i="1648"/>
  <c r="L22" i="1648"/>
  <c r="C22" i="1648"/>
  <c r="L21" i="1648"/>
  <c r="C21" i="1648"/>
  <c r="L20" i="1648"/>
  <c r="J20" i="1648"/>
  <c r="J15" i="1648" s="1"/>
  <c r="M15" i="1648" s="1"/>
  <c r="I20" i="1648"/>
  <c r="H20" i="1648"/>
  <c r="C20" i="1648" s="1"/>
  <c r="G20" i="1648"/>
  <c r="G15" i="1648" s="1"/>
  <c r="N19" i="1648"/>
  <c r="L19" i="1648"/>
  <c r="C19" i="1648"/>
  <c r="L18" i="1648"/>
  <c r="E18" i="1648"/>
  <c r="E15" i="1648" s="1"/>
  <c r="E8" i="1648" s="1"/>
  <c r="P8" i="1648" s="1"/>
  <c r="C18" i="1648"/>
  <c r="L17" i="1648"/>
  <c r="C17" i="1648"/>
  <c r="L16" i="1648"/>
  <c r="C16" i="1648"/>
  <c r="K15" i="1648"/>
  <c r="N15" i="1648" s="1"/>
  <c r="I15" i="1648"/>
  <c r="F15" i="1648"/>
  <c r="D15" i="1648"/>
  <c r="B15" i="1648"/>
  <c r="C14" i="1648"/>
  <c r="C13" i="1648"/>
  <c r="L12" i="1648"/>
  <c r="K12" i="1648"/>
  <c r="N12" i="1648" s="1"/>
  <c r="H12" i="1648"/>
  <c r="C12" i="1648" s="1"/>
  <c r="N11" i="1648"/>
  <c r="L11" i="1648"/>
  <c r="L10" i="1648" s="1"/>
  <c r="L9" i="1648" s="1"/>
  <c r="C11" i="1648"/>
  <c r="N10" i="1648"/>
  <c r="I10" i="1648"/>
  <c r="G10" i="1648"/>
  <c r="G9" i="1648" s="1"/>
  <c r="F10" i="1648"/>
  <c r="F9" i="1648" s="1"/>
  <c r="E10" i="1648"/>
  <c r="D10" i="1648"/>
  <c r="D9" i="1648" s="1"/>
  <c r="B10" i="1648"/>
  <c r="M10" i="1648" s="1"/>
  <c r="P9" i="1648"/>
  <c r="K9" i="1648"/>
  <c r="J9" i="1648"/>
  <c r="I9" i="1648"/>
  <c r="I8" i="1648" s="1"/>
  <c r="E9" i="1648"/>
  <c r="B9" i="1648"/>
  <c r="B8" i="1648" s="1"/>
  <c r="Q8" i="1648" s="1"/>
  <c r="L8" i="1648"/>
  <c r="A2" i="1648"/>
  <c r="A1" i="1648"/>
  <c r="J29" i="1647"/>
  <c r="K28" i="1647"/>
  <c r="H28" i="1647"/>
  <c r="I28" i="1647" s="1"/>
  <c r="K27" i="1647"/>
  <c r="H27" i="1647"/>
  <c r="I27" i="1647" s="1"/>
  <c r="K26" i="1647"/>
  <c r="H26" i="1647"/>
  <c r="I26" i="1647" s="1"/>
  <c r="K25" i="1647"/>
  <c r="I25" i="1647"/>
  <c r="K24" i="1647"/>
  <c r="H24" i="1647"/>
  <c r="I24" i="1647" s="1"/>
  <c r="K23" i="1647"/>
  <c r="H23" i="1647"/>
  <c r="I23" i="1647" s="1"/>
  <c r="K22" i="1647"/>
  <c r="H22" i="1647"/>
  <c r="I22" i="1647" s="1"/>
  <c r="K21" i="1647"/>
  <c r="H21" i="1647"/>
  <c r="I21" i="1647" s="1"/>
  <c r="K20" i="1647"/>
  <c r="H20" i="1647"/>
  <c r="I20" i="1647" s="1"/>
  <c r="K19" i="1647"/>
  <c r="H19" i="1647"/>
  <c r="I19" i="1647" s="1"/>
  <c r="I18" i="1647"/>
  <c r="H18" i="1647"/>
  <c r="C18" i="1647"/>
  <c r="K18" i="1647" s="1"/>
  <c r="K17" i="1647"/>
  <c r="H17" i="1647"/>
  <c r="I17" i="1647" s="1"/>
  <c r="K16" i="1647"/>
  <c r="H16" i="1647"/>
  <c r="I16" i="1647" s="1"/>
  <c r="K15" i="1647"/>
  <c r="I15" i="1647"/>
  <c r="H15" i="1647"/>
  <c r="H14" i="1647"/>
  <c r="C14" i="1647"/>
  <c r="K14" i="1647" s="1"/>
  <c r="H13" i="1647"/>
  <c r="H12" i="1647"/>
  <c r="K11" i="1647"/>
  <c r="H11" i="1647"/>
  <c r="I11" i="1647" s="1"/>
  <c r="H10" i="1647"/>
  <c r="H8" i="1647" s="1"/>
  <c r="C10" i="1647"/>
  <c r="J8" i="1647"/>
  <c r="J9" i="1647" s="1"/>
  <c r="G8" i="1647"/>
  <c r="G9" i="1647" s="1"/>
  <c r="F8" i="1647"/>
  <c r="F9" i="1647" s="1"/>
  <c r="E8" i="1647"/>
  <c r="E9" i="1647" s="1"/>
  <c r="G8" i="1648" l="1"/>
  <c r="L15" i="1648"/>
  <c r="N9" i="1648"/>
  <c r="D8" i="1648"/>
  <c r="C15" i="1648"/>
  <c r="J31" i="1648"/>
  <c r="M31" i="1648" s="1"/>
  <c r="F31" i="1648"/>
  <c r="F8" i="1648" s="1"/>
  <c r="C8" i="1647"/>
  <c r="M9" i="1648"/>
  <c r="Q9" i="1648"/>
  <c r="P10" i="1648"/>
  <c r="C31" i="1648"/>
  <c r="N32" i="1648"/>
  <c r="K31" i="1648"/>
  <c r="N31" i="1648" s="1"/>
  <c r="C10" i="1648"/>
  <c r="N34" i="1648"/>
  <c r="H10" i="1648"/>
  <c r="H9" i="1648" s="1"/>
  <c r="H15" i="1648"/>
  <c r="L35" i="1648"/>
  <c r="L31" i="1648" s="1"/>
  <c r="C9" i="1647"/>
  <c r="M9" i="1647" s="1"/>
  <c r="K8" i="1647"/>
  <c r="I8" i="1647"/>
  <c r="H9" i="1647"/>
  <c r="I10" i="1647"/>
  <c r="K10" i="1647"/>
  <c r="I14" i="1647"/>
  <c r="C14" i="23"/>
  <c r="H8" i="1648" l="1"/>
  <c r="J8" i="1648"/>
  <c r="M8" i="1648" s="1"/>
  <c r="K8" i="1648"/>
  <c r="N8" i="1648" s="1"/>
  <c r="C9" i="1648"/>
  <c r="K9" i="1647"/>
  <c r="I9" i="1647"/>
  <c r="C35" i="39"/>
  <c r="F19" i="25"/>
  <c r="G19" i="25"/>
  <c r="I19" i="25"/>
  <c r="J19" i="25"/>
  <c r="K19" i="25"/>
  <c r="H20" i="25"/>
  <c r="H21" i="25"/>
  <c r="H22" i="25"/>
  <c r="H23" i="25"/>
  <c r="H24" i="25"/>
  <c r="H25" i="25"/>
  <c r="H26" i="25"/>
  <c r="H27" i="25"/>
  <c r="H18" i="25"/>
  <c r="H17" i="25"/>
  <c r="H13" i="25"/>
  <c r="H14" i="25"/>
  <c r="H15" i="25"/>
  <c r="D16" i="25"/>
  <c r="F16" i="25"/>
  <c r="G16" i="25"/>
  <c r="G9" i="25" s="1"/>
  <c r="G8" i="25" s="1"/>
  <c r="I16" i="25"/>
  <c r="I9" i="25" s="1"/>
  <c r="I8" i="25" s="1"/>
  <c r="J16" i="25"/>
  <c r="J9" i="25" s="1"/>
  <c r="J8" i="25" s="1"/>
  <c r="K16" i="25"/>
  <c r="L16" i="25"/>
  <c r="D15" i="25"/>
  <c r="I14" i="52"/>
  <c r="D12" i="25"/>
  <c r="C31" i="25"/>
  <c r="H12" i="25"/>
  <c r="K10" i="25"/>
  <c r="F10" i="25"/>
  <c r="F9" i="25" s="1"/>
  <c r="F8" i="25" s="1"/>
  <c r="D27" i="27"/>
  <c r="D18" i="27"/>
  <c r="D15" i="27"/>
  <c r="D9" i="27"/>
  <c r="L27" i="27"/>
  <c r="L18" i="27"/>
  <c r="L15" i="27"/>
  <c r="L9" i="27"/>
  <c r="E17" i="27"/>
  <c r="C17" i="27" s="1"/>
  <c r="E16" i="27"/>
  <c r="C16" i="27" s="1"/>
  <c r="E12" i="27"/>
  <c r="C12" i="27" s="1"/>
  <c r="E13" i="25" s="1"/>
  <c r="E13" i="27"/>
  <c r="C13" i="27" s="1"/>
  <c r="E15" i="25"/>
  <c r="E10" i="27"/>
  <c r="C10" i="27" s="1"/>
  <c r="E11" i="25" s="1"/>
  <c r="C11" i="25" s="1"/>
  <c r="R9" i="27"/>
  <c r="R15" i="27"/>
  <c r="E28" i="27"/>
  <c r="E27" i="27" s="1"/>
  <c r="Q27" i="27"/>
  <c r="P27" i="27"/>
  <c r="O27" i="27"/>
  <c r="N27" i="27"/>
  <c r="M27" i="27"/>
  <c r="K27" i="27"/>
  <c r="J27" i="27"/>
  <c r="I27" i="27"/>
  <c r="H27" i="27"/>
  <c r="G27" i="27"/>
  <c r="F27" i="27"/>
  <c r="E26" i="27"/>
  <c r="C26" i="27" s="1"/>
  <c r="E25" i="27"/>
  <c r="C25" i="27" s="1"/>
  <c r="E26" i="25" s="1"/>
  <c r="E24" i="27"/>
  <c r="C24" i="27" s="1"/>
  <c r="E23" i="27"/>
  <c r="C23" i="27" s="1"/>
  <c r="E22" i="27"/>
  <c r="C22" i="27" s="1"/>
  <c r="E21" i="27"/>
  <c r="C21" i="27" s="1"/>
  <c r="E19" i="27"/>
  <c r="C19" i="27" s="1"/>
  <c r="E20" i="25" s="1"/>
  <c r="Q18" i="27"/>
  <c r="P18" i="27"/>
  <c r="O18" i="27"/>
  <c r="N18" i="27"/>
  <c r="M18" i="27"/>
  <c r="K18" i="27"/>
  <c r="J18" i="27"/>
  <c r="I18" i="27"/>
  <c r="H18" i="27"/>
  <c r="G18" i="27"/>
  <c r="F18" i="27"/>
  <c r="Q15" i="27"/>
  <c r="P15" i="27"/>
  <c r="O15" i="27"/>
  <c r="N15" i="27"/>
  <c r="M15" i="27"/>
  <c r="K15" i="27"/>
  <c r="J15" i="27"/>
  <c r="I15" i="27"/>
  <c r="H15" i="27"/>
  <c r="G15" i="27"/>
  <c r="F15" i="27"/>
  <c r="Q9" i="27"/>
  <c r="P9" i="27"/>
  <c r="O9" i="27"/>
  <c r="N9" i="27"/>
  <c r="M9" i="27"/>
  <c r="K9" i="27"/>
  <c r="J9" i="27"/>
  <c r="I9" i="27"/>
  <c r="H9" i="27"/>
  <c r="G9" i="27"/>
  <c r="F9" i="27"/>
  <c r="K9" i="25" l="1"/>
  <c r="K8" i="25" s="1"/>
  <c r="C28" i="27"/>
  <c r="E17" i="25"/>
  <c r="C17" i="25" s="1"/>
  <c r="E27" i="25"/>
  <c r="C27" i="25" s="1"/>
  <c r="E25" i="25"/>
  <c r="C25" i="25" s="1"/>
  <c r="E23" i="25"/>
  <c r="C23" i="25" s="1"/>
  <c r="E24" i="25"/>
  <c r="C24" i="25" s="1"/>
  <c r="E21" i="25"/>
  <c r="C21" i="25" s="1"/>
  <c r="C20" i="25"/>
  <c r="E22" i="25"/>
  <c r="C22" i="25" s="1"/>
  <c r="E14" i="25"/>
  <c r="C14" i="25" s="1"/>
  <c r="E12" i="25"/>
  <c r="C12" i="25" s="1"/>
  <c r="D8" i="27"/>
  <c r="E18" i="25"/>
  <c r="C18" i="25" s="1"/>
  <c r="C8" i="1648"/>
  <c r="H19" i="25"/>
  <c r="D10" i="25"/>
  <c r="D9" i="25" s="1"/>
  <c r="D8" i="25" s="1"/>
  <c r="H16" i="25"/>
  <c r="C13" i="25"/>
  <c r="C26" i="25"/>
  <c r="H10" i="25"/>
  <c r="C15" i="25"/>
  <c r="C9" i="27"/>
  <c r="C8" i="27" s="1"/>
  <c r="C15" i="27"/>
  <c r="C18" i="27"/>
  <c r="R8" i="27"/>
  <c r="Q8" i="27"/>
  <c r="H8" i="27"/>
  <c r="L8" i="27"/>
  <c r="M8" i="27"/>
  <c r="N8" i="27"/>
  <c r="O8" i="27"/>
  <c r="I8" i="27"/>
  <c r="E9" i="27"/>
  <c r="E15" i="27"/>
  <c r="E18" i="27"/>
  <c r="F8" i="27"/>
  <c r="P8" i="27"/>
  <c r="G8" i="27"/>
  <c r="K8" i="27"/>
  <c r="J8" i="27"/>
  <c r="H9" i="25" l="1"/>
  <c r="C27" i="27"/>
  <c r="E29" i="25"/>
  <c r="H30" i="25"/>
  <c r="E19" i="25"/>
  <c r="E10" i="25"/>
  <c r="C16" i="25"/>
  <c r="E16" i="25"/>
  <c r="C19" i="25"/>
  <c r="C10" i="25"/>
  <c r="E8" i="27"/>
  <c r="C29" i="25" l="1"/>
  <c r="C28" i="25" s="1"/>
  <c r="E28" i="25"/>
  <c r="E9" i="25" s="1"/>
  <c r="H8" i="25"/>
  <c r="O27" i="52"/>
  <c r="H14" i="52"/>
  <c r="G14" i="52"/>
  <c r="F14" i="52"/>
  <c r="E14" i="52"/>
  <c r="H11" i="52"/>
  <c r="H10" i="52" s="1"/>
  <c r="H9" i="52" s="1"/>
  <c r="F11" i="52"/>
  <c r="F10" i="52" s="1"/>
  <c r="F9" i="52" s="1"/>
  <c r="I10" i="52"/>
  <c r="I9" i="52" s="1"/>
  <c r="C12" i="39" s="1"/>
  <c r="C11" i="39" s="1"/>
  <c r="G10" i="52"/>
  <c r="G9" i="52" s="1"/>
  <c r="E10" i="52"/>
  <c r="M9" i="52"/>
  <c r="L9" i="52"/>
  <c r="E30" i="25" l="1"/>
  <c r="E8" i="25" s="1"/>
  <c r="E9" i="52"/>
  <c r="D26" i="1646" l="1"/>
  <c r="D24" i="1646" s="1"/>
  <c r="D28" i="1646"/>
  <c r="D30" i="1646"/>
  <c r="D17" i="1646"/>
  <c r="D13" i="1646"/>
  <c r="D11" i="1646"/>
  <c r="C11" i="1646"/>
  <c r="C13" i="1646"/>
  <c r="D10" i="1646" l="1"/>
  <c r="D9" i="1646" s="1"/>
  <c r="C10" i="23"/>
  <c r="C9" i="23" s="1"/>
  <c r="B28" i="23"/>
  <c r="B27" i="23"/>
  <c r="C23" i="23"/>
  <c r="C22" i="23" s="1"/>
  <c r="C12" i="1644"/>
  <c r="C10" i="1644" s="1"/>
  <c r="N9" i="1645"/>
  <c r="D9" i="1645"/>
  <c r="C20" i="23" l="1"/>
  <c r="C8" i="23" s="1"/>
  <c r="D34" i="42" l="1"/>
  <c r="D34" i="40"/>
  <c r="D35" i="42"/>
  <c r="C10" i="42"/>
  <c r="D13" i="42"/>
  <c r="D22" i="40" s="1"/>
  <c r="D11" i="42"/>
  <c r="D10" i="42" s="1"/>
  <c r="E12" i="42" l="1"/>
  <c r="C16" i="17" l="1"/>
  <c r="D9" i="17" l="1"/>
  <c r="D16" i="17" s="1"/>
  <c r="E33" i="40" l="1"/>
  <c r="E24" i="40"/>
  <c r="E34" i="40" l="1"/>
  <c r="E22" i="42" l="1"/>
  <c r="D32" i="40"/>
  <c r="E32" i="40" s="1"/>
  <c r="C26" i="40"/>
  <c r="C29" i="40"/>
  <c r="C30" i="1646"/>
  <c r="C24" i="1646"/>
  <c r="C17" i="1646"/>
  <c r="E10" i="1645"/>
  <c r="E9" i="1645" s="1"/>
  <c r="O9" i="1645"/>
  <c r="M9" i="1645"/>
  <c r="L9" i="1645"/>
  <c r="K9" i="1645"/>
  <c r="J9" i="1645"/>
  <c r="I9" i="1645"/>
  <c r="H9" i="1645"/>
  <c r="G9" i="1645"/>
  <c r="F9" i="1645"/>
  <c r="C17" i="1644"/>
  <c r="C10" i="1646" l="1"/>
  <c r="C9" i="1646" s="1"/>
  <c r="C10" i="1645"/>
  <c r="C9" i="1645" s="1"/>
  <c r="E16" i="17"/>
  <c r="J16" i="17"/>
  <c r="L10" i="17"/>
  <c r="L11" i="17"/>
  <c r="L12" i="17"/>
  <c r="L13" i="17"/>
  <c r="L14" i="17"/>
  <c r="L15" i="17"/>
  <c r="L9" i="17"/>
  <c r="G15" i="17"/>
  <c r="G9" i="17"/>
  <c r="H14" i="17"/>
  <c r="M14" i="17" s="1"/>
  <c r="G13" i="17"/>
  <c r="G12" i="17"/>
  <c r="G11" i="17"/>
  <c r="G10" i="17"/>
  <c r="H9" i="17"/>
  <c r="L16" i="17" l="1"/>
  <c r="F16" i="17"/>
  <c r="M9" i="17"/>
  <c r="G14" i="17"/>
  <c r="G16" i="17" s="1"/>
  <c r="H13" i="17"/>
  <c r="M13" i="17" s="1"/>
  <c r="H12" i="17"/>
  <c r="M12" i="17" s="1"/>
  <c r="H15" i="17"/>
  <c r="M15" i="17" s="1"/>
  <c r="H11" i="17"/>
  <c r="M11" i="17" s="1"/>
  <c r="H10" i="17"/>
  <c r="M10" i="17" s="1"/>
  <c r="D14" i="40"/>
  <c r="D12" i="40" s="1"/>
  <c r="C21" i="42"/>
  <c r="D28" i="42"/>
  <c r="D25" i="42"/>
  <c r="E29" i="42"/>
  <c r="E28" i="42"/>
  <c r="E27" i="42"/>
  <c r="E26" i="42"/>
  <c r="E32" i="42"/>
  <c r="E31" i="42"/>
  <c r="E30" i="42"/>
  <c r="E24" i="42"/>
  <c r="D21" i="40"/>
  <c r="D20" i="40" s="1"/>
  <c r="D18" i="42"/>
  <c r="D28" i="40" s="1"/>
  <c r="E18" i="42"/>
  <c r="C18" i="42"/>
  <c r="C9" i="42"/>
  <c r="E25" i="42" l="1"/>
  <c r="D21" i="42"/>
  <c r="D31" i="40" s="1"/>
  <c r="E28" i="40"/>
  <c r="E26" i="40" s="1"/>
  <c r="D26" i="40"/>
  <c r="H16" i="17"/>
  <c r="M16" i="17"/>
  <c r="C17" i="42"/>
  <c r="C8" i="42" s="1"/>
  <c r="A3" i="41"/>
  <c r="D8" i="41"/>
  <c r="D29" i="40" l="1"/>
  <c r="E31" i="40"/>
  <c r="E29" i="40" s="1"/>
  <c r="D25" i="40"/>
  <c r="D19" i="40" s="1"/>
  <c r="D7" i="41"/>
  <c r="D31" i="41" l="1"/>
  <c r="D30" i="41"/>
  <c r="E30" i="41" s="1"/>
  <c r="C29" i="41"/>
  <c r="C24" i="41"/>
  <c r="D26" i="41"/>
  <c r="D25" i="41"/>
  <c r="E25" i="41" s="1"/>
  <c r="C21" i="41"/>
  <c r="D23" i="41"/>
  <c r="D22" i="41"/>
  <c r="E22" i="41" s="1"/>
  <c r="C15" i="41"/>
  <c r="C11" i="41"/>
  <c r="C9" i="41"/>
  <c r="E9" i="41" s="1"/>
  <c r="C8" i="41" l="1"/>
  <c r="E8" i="41" s="1"/>
  <c r="E29" i="41"/>
  <c r="C12" i="40" l="1"/>
  <c r="E16" i="40"/>
  <c r="F15" i="40" l="1"/>
  <c r="E15" i="40"/>
  <c r="F9" i="1589" l="1"/>
  <c r="E9" i="1589"/>
  <c r="E13" i="1589" s="1"/>
  <c r="D9" i="1589"/>
  <c r="D13" i="1589" s="1"/>
  <c r="H12" i="1589"/>
  <c r="H9" i="1589" s="1"/>
  <c r="H13" i="1589" s="1"/>
  <c r="G12" i="1589"/>
  <c r="G11" i="1589"/>
  <c r="G10" i="1589"/>
  <c r="A1" i="1589"/>
  <c r="G9" i="1589" l="1"/>
  <c r="G13" i="1589" s="1"/>
  <c r="C44" i="59"/>
  <c r="C15" i="59" l="1"/>
  <c r="E36" i="67" l="1"/>
  <c r="E7" i="67"/>
  <c r="G24" i="67" l="1"/>
  <c r="D7" i="67"/>
  <c r="F7" i="67" s="1"/>
  <c r="C50" i="59" l="1"/>
  <c r="C48" i="59" s="1"/>
  <c r="C38" i="59" l="1"/>
  <c r="E29" i="59" l="1"/>
  <c r="W33" i="59" l="1"/>
  <c r="W36" i="59"/>
  <c r="W37" i="59"/>
  <c r="W38" i="59"/>
  <c r="W39" i="59"/>
  <c r="W40" i="59"/>
  <c r="W41" i="59"/>
  <c r="W42" i="59"/>
  <c r="F42" i="59" s="1"/>
  <c r="W43" i="59"/>
  <c r="W44" i="59"/>
  <c r="W45" i="59"/>
  <c r="W46" i="59"/>
  <c r="W48" i="59"/>
  <c r="W49" i="59"/>
  <c r="W50" i="59"/>
  <c r="W32" i="59"/>
  <c r="W16" i="59"/>
  <c r="F16" i="59" s="1"/>
  <c r="E16" i="59"/>
  <c r="Z9" i="59" l="1"/>
  <c r="Y9" i="59"/>
  <c r="Z35" i="59"/>
  <c r="G41" i="59"/>
  <c r="H41" i="59"/>
  <c r="I41" i="59"/>
  <c r="J41" i="59"/>
  <c r="K41" i="59"/>
  <c r="L41" i="59"/>
  <c r="M41" i="59"/>
  <c r="N41" i="59"/>
  <c r="O41" i="59"/>
  <c r="P41" i="59"/>
  <c r="Q41" i="59"/>
  <c r="R41" i="59"/>
  <c r="S41" i="59"/>
  <c r="T41" i="59"/>
  <c r="U41" i="59"/>
  <c r="C11" i="59"/>
  <c r="C36" i="59"/>
  <c r="U38" i="59"/>
  <c r="U26" i="59"/>
  <c r="U21" i="59"/>
  <c r="U15" i="59"/>
  <c r="U48" i="59"/>
  <c r="E25" i="59"/>
  <c r="D25" i="59" s="1"/>
  <c r="E22" i="59"/>
  <c r="U9" i="59" l="1"/>
  <c r="Z8" i="59"/>
  <c r="U40" i="59"/>
  <c r="U35" i="59" s="1"/>
  <c r="C20" i="40" l="1"/>
  <c r="A1" i="67" l="1"/>
  <c r="AZ17" i="64" l="1"/>
  <c r="AW17" i="64"/>
  <c r="AT17" i="64"/>
  <c r="AF17" i="64"/>
  <c r="E17" i="64"/>
  <c r="D17" i="64"/>
  <c r="T17" i="64"/>
  <c r="M17" i="64"/>
  <c r="I17" i="64" s="1"/>
  <c r="L17" i="64"/>
  <c r="J17" i="64" s="1"/>
  <c r="F17" i="64"/>
  <c r="AW16" i="64"/>
  <c r="AF16" i="64"/>
  <c r="T16" i="64"/>
  <c r="S16" i="64" s="1"/>
  <c r="P16" i="64"/>
  <c r="P9" i="64" s="1"/>
  <c r="M16" i="64"/>
  <c r="L16" i="64"/>
  <c r="J16" i="64" s="1"/>
  <c r="F16" i="64"/>
  <c r="E16" i="64"/>
  <c r="D16" i="64"/>
  <c r="AW15" i="64"/>
  <c r="AI15" i="64"/>
  <c r="AI9" i="64" s="1"/>
  <c r="AF15" i="64"/>
  <c r="T15" i="64"/>
  <c r="S15" i="64" s="1"/>
  <c r="M15" i="64"/>
  <c r="L15" i="64"/>
  <c r="J15" i="64" s="1"/>
  <c r="E15" i="64"/>
  <c r="D15" i="64"/>
  <c r="C15" i="64" s="1"/>
  <c r="AW14" i="64"/>
  <c r="AF14" i="64"/>
  <c r="W14" i="64"/>
  <c r="T14" i="64"/>
  <c r="M14" i="64"/>
  <c r="L14" i="64"/>
  <c r="J14" i="64" s="1"/>
  <c r="E14" i="64"/>
  <c r="D14" i="64"/>
  <c r="C14" i="64" s="1"/>
  <c r="AW13" i="64"/>
  <c r="AF13" i="64"/>
  <c r="AC13" i="64"/>
  <c r="AC9" i="64" s="1"/>
  <c r="T13" i="64"/>
  <c r="S13" i="64" s="1"/>
  <c r="M13" i="64"/>
  <c r="L13" i="64"/>
  <c r="J13" i="64" s="1"/>
  <c r="E13" i="64"/>
  <c r="D13" i="64"/>
  <c r="AW12" i="64"/>
  <c r="AT12" i="64"/>
  <c r="AS12" i="64" s="1"/>
  <c r="AF12" i="64"/>
  <c r="T12" i="64"/>
  <c r="S12" i="64" s="1"/>
  <c r="M12" i="64"/>
  <c r="L12" i="64"/>
  <c r="E12" i="64"/>
  <c r="D12" i="64"/>
  <c r="T11" i="64"/>
  <c r="S11" i="64" s="1"/>
  <c r="E11" i="64"/>
  <c r="D11" i="64"/>
  <c r="AW10" i="64"/>
  <c r="AT10" i="64"/>
  <c r="AS10" i="64" s="1"/>
  <c r="AP10" i="64"/>
  <c r="AL10" i="64" s="1"/>
  <c r="AL9" i="64" s="1"/>
  <c r="AM10" i="64"/>
  <c r="AM9" i="64" s="1"/>
  <c r="AF10" i="64"/>
  <c r="Z10" i="64"/>
  <c r="Z9" i="64" s="1"/>
  <c r="T10" i="64"/>
  <c r="M10" i="64"/>
  <c r="L10" i="64"/>
  <c r="J10" i="64" s="1"/>
  <c r="E10" i="64"/>
  <c r="D10" i="64"/>
  <c r="BB9" i="64"/>
  <c r="BA9" i="64"/>
  <c r="AZ9" i="64"/>
  <c r="AY9" i="64"/>
  <c r="AX9" i="64"/>
  <c r="AV9" i="64"/>
  <c r="AU9" i="64"/>
  <c r="AR9" i="64"/>
  <c r="AQ9" i="64"/>
  <c r="AO9" i="64"/>
  <c r="AN9" i="64"/>
  <c r="AK9" i="64"/>
  <c r="AJ9" i="64"/>
  <c r="AH9" i="64"/>
  <c r="AG9" i="64"/>
  <c r="AE9" i="64"/>
  <c r="AD9" i="64"/>
  <c r="AB9" i="64"/>
  <c r="AA9" i="64"/>
  <c r="Y9" i="64"/>
  <c r="X9" i="64"/>
  <c r="V9" i="64"/>
  <c r="U9" i="64"/>
  <c r="R9" i="64"/>
  <c r="Q9" i="64"/>
  <c r="O9" i="64"/>
  <c r="N9" i="64"/>
  <c r="K9" i="64"/>
  <c r="H9" i="64"/>
  <c r="G9" i="64"/>
  <c r="F9" i="64"/>
  <c r="BH15" i="63"/>
  <c r="BE15" i="63"/>
  <c r="BD15" i="63"/>
  <c r="BC15" i="63"/>
  <c r="BC11" i="63" s="1"/>
  <c r="BA15" i="63"/>
  <c r="AZ15" i="63"/>
  <c r="AV15" i="63"/>
  <c r="AS15" i="63"/>
  <c r="AR15" i="63"/>
  <c r="AQ15" i="63"/>
  <c r="AO15" i="63"/>
  <c r="AN15" i="63"/>
  <c r="AL15" i="63"/>
  <c r="AK15" i="63"/>
  <c r="AG15" i="63"/>
  <c r="AF15" i="63"/>
  <c r="AE15" i="63"/>
  <c r="AA15" i="63"/>
  <c r="X15" i="63"/>
  <c r="W15" i="63"/>
  <c r="V15" i="63"/>
  <c r="R15" i="63"/>
  <c r="O15" i="63"/>
  <c r="N15" i="63"/>
  <c r="M15" i="63"/>
  <c r="I15" i="63"/>
  <c r="F15" i="63"/>
  <c r="R14" i="63"/>
  <c r="N14" i="63"/>
  <c r="E14" i="63" s="1"/>
  <c r="M14" i="63"/>
  <c r="BH13" i="63"/>
  <c r="BE13" i="63"/>
  <c r="BD13" i="63"/>
  <c r="BC13" i="63"/>
  <c r="BA13" i="63"/>
  <c r="AZ13" i="63"/>
  <c r="AV13" i="63"/>
  <c r="AS13" i="63"/>
  <c r="AR13" i="63"/>
  <c r="AQ13" i="63"/>
  <c r="AO13" i="63"/>
  <c r="AN13" i="63"/>
  <c r="AL13" i="63"/>
  <c r="AK13" i="63"/>
  <c r="AG13" i="63"/>
  <c r="AF13" i="63"/>
  <c r="AE13" i="63"/>
  <c r="AA13" i="63"/>
  <c r="X13" i="63"/>
  <c r="W13" i="63"/>
  <c r="V13" i="63"/>
  <c r="R13" i="63"/>
  <c r="O13" i="63"/>
  <c r="N13" i="63"/>
  <c r="M13" i="63"/>
  <c r="I13" i="63"/>
  <c r="F13" i="63"/>
  <c r="BH12" i="63"/>
  <c r="BE12" i="63"/>
  <c r="BD12" i="63"/>
  <c r="BC12" i="63"/>
  <c r="BA12" i="63"/>
  <c r="AZ12" i="63"/>
  <c r="AV12" i="63"/>
  <c r="AS12" i="63"/>
  <c r="AQ12" i="63"/>
  <c r="AN12" i="63"/>
  <c r="AJ12" i="63"/>
  <c r="AG12" i="63"/>
  <c r="AG11" i="63" s="1"/>
  <c r="AD12" i="63"/>
  <c r="AA12" i="63"/>
  <c r="X12" i="63"/>
  <c r="W12" i="63"/>
  <c r="V12" i="63"/>
  <c r="R12" i="63"/>
  <c r="O12" i="63"/>
  <c r="N12" i="63"/>
  <c r="M12" i="63"/>
  <c r="I12" i="63"/>
  <c r="F12" i="63"/>
  <c r="BJ11" i="63"/>
  <c r="BI11" i="63"/>
  <c r="BG11" i="63"/>
  <c r="BF11" i="63"/>
  <c r="AW11" i="63"/>
  <c r="AU11" i="63"/>
  <c r="AT11" i="63"/>
  <c r="AI11" i="63"/>
  <c r="AH11" i="63"/>
  <c r="AC11" i="63"/>
  <c r="AB11" i="63"/>
  <c r="Z11" i="63"/>
  <c r="Y11" i="63"/>
  <c r="T11" i="63"/>
  <c r="S11" i="63"/>
  <c r="Q11" i="63"/>
  <c r="P11" i="63"/>
  <c r="K11" i="63"/>
  <c r="J11" i="63"/>
  <c r="H11" i="63"/>
  <c r="G11" i="63"/>
  <c r="BH11" i="63" l="1"/>
  <c r="AY15" i="63"/>
  <c r="I14" i="64"/>
  <c r="I15" i="64"/>
  <c r="AM15" i="63"/>
  <c r="AP15" i="63"/>
  <c r="F11" i="63"/>
  <c r="BB12" i="63"/>
  <c r="BE11" i="63"/>
  <c r="U13" i="63"/>
  <c r="X11" i="63"/>
  <c r="AZ11" i="63"/>
  <c r="L13" i="63"/>
  <c r="I10" i="64"/>
  <c r="I16" i="64"/>
  <c r="I11" i="63"/>
  <c r="R11" i="63"/>
  <c r="L15" i="63"/>
  <c r="W11" i="63"/>
  <c r="U15" i="63"/>
  <c r="AS11" i="63"/>
  <c r="E13" i="63"/>
  <c r="AP13" i="63"/>
  <c r="AY12" i="63"/>
  <c r="S14" i="64"/>
  <c r="AK11" i="63"/>
  <c r="AD13" i="63"/>
  <c r="AS17" i="64"/>
  <c r="AS9" i="64" s="1"/>
  <c r="AP9" i="64"/>
  <c r="T9" i="64"/>
  <c r="C16" i="64"/>
  <c r="AJ13" i="63"/>
  <c r="AF11" i="63"/>
  <c r="L9" i="64"/>
  <c r="AD15" i="63"/>
  <c r="AL11" i="63"/>
  <c r="C17" i="64"/>
  <c r="AF9" i="64"/>
  <c r="C10" i="64"/>
  <c r="AW9" i="64"/>
  <c r="C12" i="64"/>
  <c r="C13" i="64"/>
  <c r="S10" i="64"/>
  <c r="M9" i="64"/>
  <c r="I13" i="64"/>
  <c r="D9" i="64"/>
  <c r="E9" i="64"/>
  <c r="W17" i="64"/>
  <c r="AT9" i="64"/>
  <c r="C11" i="64"/>
  <c r="J12" i="64"/>
  <c r="AX11" i="63"/>
  <c r="U12" i="63"/>
  <c r="O11" i="63"/>
  <c r="L14" i="63"/>
  <c r="AJ15" i="63"/>
  <c r="E15" i="63"/>
  <c r="AV11" i="63"/>
  <c r="AQ11" i="63"/>
  <c r="BD11" i="63"/>
  <c r="AY13" i="63"/>
  <c r="D12" i="63"/>
  <c r="AM13" i="63"/>
  <c r="BB13" i="63"/>
  <c r="AA11" i="63"/>
  <c r="BB15" i="63"/>
  <c r="AO12" i="63"/>
  <c r="AO11" i="63" s="1"/>
  <c r="D13" i="63"/>
  <c r="L12" i="63"/>
  <c r="M11" i="63"/>
  <c r="BA11" i="63"/>
  <c r="D15" i="63"/>
  <c r="N11" i="63"/>
  <c r="V11" i="63"/>
  <c r="AR12" i="63"/>
  <c r="D14" i="63"/>
  <c r="C14" i="63" s="1"/>
  <c r="AE11" i="63"/>
  <c r="AN11" i="63"/>
  <c r="C13" i="63" l="1"/>
  <c r="BB11" i="63"/>
  <c r="AY11" i="63"/>
  <c r="L11" i="63"/>
  <c r="U11" i="63"/>
  <c r="D11" i="63"/>
  <c r="AJ11" i="63"/>
  <c r="AD11" i="63"/>
  <c r="C9" i="64"/>
  <c r="S17" i="64"/>
  <c r="S9" i="64" s="1"/>
  <c r="W9" i="64"/>
  <c r="J9" i="64"/>
  <c r="I12" i="64"/>
  <c r="I9" i="64" s="1"/>
  <c r="AM12" i="63"/>
  <c r="AM11" i="63" s="1"/>
  <c r="C15" i="63"/>
  <c r="E12" i="63"/>
  <c r="AR11" i="63"/>
  <c r="AP12" i="63"/>
  <c r="AP11" i="63" s="1"/>
  <c r="E11" i="63" l="1"/>
  <c r="C12" i="63"/>
  <c r="C11" i="63" s="1"/>
  <c r="X24" i="59" l="1"/>
  <c r="F24" i="59"/>
  <c r="E24" i="59"/>
  <c r="X20" i="59"/>
  <c r="F20" i="59"/>
  <c r="E20" i="59"/>
  <c r="D20" i="59" s="1"/>
  <c r="D16" i="59"/>
  <c r="X22" i="59"/>
  <c r="W22" i="59" s="1"/>
  <c r="F22" i="59" s="1"/>
  <c r="D24" i="59" l="1"/>
  <c r="D22" i="59"/>
  <c r="E28" i="59" l="1"/>
  <c r="E34" i="59" l="1"/>
  <c r="E27" i="59"/>
  <c r="X34" i="59"/>
  <c r="W34" i="59" l="1"/>
  <c r="F34" i="59" s="1"/>
  <c r="D34" i="59" s="1"/>
  <c r="X9" i="59"/>
  <c r="F21" i="42" l="1"/>
  <c r="C37" i="39" l="1"/>
  <c r="L39" i="60" l="1"/>
  <c r="L38" i="60"/>
  <c r="L37" i="60"/>
  <c r="H37" i="60"/>
  <c r="J36" i="60"/>
  <c r="L36" i="60" s="1"/>
  <c r="H36" i="60"/>
  <c r="L35" i="60"/>
  <c r="H35" i="60"/>
  <c r="L34" i="60"/>
  <c r="H34" i="60"/>
  <c r="L33" i="60"/>
  <c r="H33" i="60"/>
  <c r="L32" i="60"/>
  <c r="L31" i="60"/>
  <c r="L30" i="60"/>
  <c r="L29" i="60"/>
  <c r="L28" i="60"/>
  <c r="K27" i="60"/>
  <c r="I27" i="60"/>
  <c r="L23" i="60"/>
  <c r="J23" i="60"/>
  <c r="L19" i="60"/>
  <c r="J19" i="60"/>
  <c r="L11" i="60"/>
  <c r="L8" i="60" s="1"/>
  <c r="K11" i="60"/>
  <c r="K8" i="60" s="1"/>
  <c r="J11" i="60"/>
  <c r="J8" i="60" s="1"/>
  <c r="I8" i="60"/>
  <c r="I7" i="60" s="1"/>
  <c r="J27" i="60" l="1"/>
  <c r="H27" i="60"/>
  <c r="J7" i="60"/>
  <c r="L27" i="60"/>
  <c r="L7" i="60" s="1"/>
  <c r="K7" i="60"/>
  <c r="D5" i="55" l="1"/>
  <c r="F5" i="55"/>
  <c r="G54" i="55"/>
  <c r="G53" i="55"/>
  <c r="G52" i="55"/>
  <c r="G51" i="55"/>
  <c r="G12" i="55"/>
  <c r="G22" i="55"/>
  <c r="G21" i="55"/>
  <c r="G11" i="55"/>
  <c r="G10" i="55"/>
  <c r="G9" i="55"/>
  <c r="G50" i="55"/>
  <c r="G49" i="55"/>
  <c r="G48" i="55"/>
  <c r="G47" i="55"/>
  <c r="G46" i="55"/>
  <c r="G42" i="55"/>
  <c r="G41" i="55"/>
  <c r="G40" i="55"/>
  <c r="E39" i="55"/>
  <c r="G39" i="55" s="1"/>
  <c r="G38" i="55"/>
  <c r="G37" i="55"/>
  <c r="G36" i="55"/>
  <c r="G35" i="55"/>
  <c r="G34" i="55"/>
  <c r="G33" i="55"/>
  <c r="G32" i="55"/>
  <c r="G31" i="55"/>
  <c r="G30" i="55"/>
  <c r="G29" i="55"/>
  <c r="G28" i="55"/>
  <c r="G27" i="55"/>
  <c r="G26" i="55"/>
  <c r="G25" i="55"/>
  <c r="G24" i="55"/>
  <c r="G23" i="55"/>
  <c r="G20" i="55"/>
  <c r="G19" i="55"/>
  <c r="G18" i="55"/>
  <c r="G17" i="55"/>
  <c r="G16" i="55"/>
  <c r="G15" i="55"/>
  <c r="G8" i="55"/>
  <c r="G7" i="55"/>
  <c r="G6" i="55"/>
  <c r="G5" i="55" l="1"/>
  <c r="E5" i="55"/>
  <c r="D40" i="53"/>
  <c r="D16" i="53" l="1"/>
  <c r="D15" i="53"/>
  <c r="D20" i="53"/>
  <c r="D17" i="53"/>
  <c r="D14" i="53"/>
  <c r="D13" i="53"/>
  <c r="D19" i="53"/>
  <c r="D18" i="53" l="1"/>
  <c r="D11" i="53"/>
  <c r="D10" i="53" s="1"/>
  <c r="J9" i="59" l="1"/>
  <c r="W29" i="59"/>
  <c r="F29" i="59" l="1"/>
  <c r="D29" i="59" s="1"/>
  <c r="K9" i="59" l="1"/>
  <c r="L9" i="59"/>
  <c r="M9" i="59"/>
  <c r="N9" i="59"/>
  <c r="O9" i="59"/>
  <c r="P9" i="59"/>
  <c r="Q9" i="59"/>
  <c r="R9" i="59"/>
  <c r="S9" i="59"/>
  <c r="T9" i="59"/>
  <c r="G9" i="59"/>
  <c r="H9" i="59"/>
  <c r="I9" i="59"/>
  <c r="W17" i="59"/>
  <c r="F17" i="59" s="1"/>
  <c r="W31" i="59"/>
  <c r="F31" i="59" s="1"/>
  <c r="D36" i="53" s="1"/>
  <c r="X35" i="59"/>
  <c r="Y35" i="59"/>
  <c r="Y8" i="59" s="1"/>
  <c r="AA8" i="59" s="1"/>
  <c r="G35" i="59"/>
  <c r="H35" i="59"/>
  <c r="I35" i="59"/>
  <c r="J35" i="59"/>
  <c r="K35" i="59"/>
  <c r="L35" i="59"/>
  <c r="M35" i="59"/>
  <c r="N35" i="59"/>
  <c r="E17" i="59"/>
  <c r="E31" i="59"/>
  <c r="X8" i="59" l="1"/>
  <c r="W35" i="59"/>
  <c r="D17" i="59"/>
  <c r="D31" i="59"/>
  <c r="D15" i="59" l="1"/>
  <c r="W30" i="59"/>
  <c r="F30" i="59" s="1"/>
  <c r="E30" i="59"/>
  <c r="V8" i="59"/>
  <c r="W27" i="59"/>
  <c r="W23" i="59"/>
  <c r="F23" i="59" s="1"/>
  <c r="D28" i="53"/>
  <c r="W28" i="59"/>
  <c r="F28" i="59" s="1"/>
  <c r="D28" i="59" s="1"/>
  <c r="C28" i="59" s="1"/>
  <c r="F32" i="59"/>
  <c r="D37" i="53"/>
  <c r="F43" i="59"/>
  <c r="E43" i="59"/>
  <c r="E42" i="59"/>
  <c r="E45" i="59"/>
  <c r="T35" i="59"/>
  <c r="S35" i="59"/>
  <c r="R35" i="59"/>
  <c r="Q35" i="59"/>
  <c r="P35" i="59"/>
  <c r="O35" i="59"/>
  <c r="E32" i="59"/>
  <c r="E23" i="59"/>
  <c r="J8" i="59"/>
  <c r="E41" i="59" l="1"/>
  <c r="D42" i="59"/>
  <c r="F41" i="59"/>
  <c r="E9" i="59"/>
  <c r="F27" i="59"/>
  <c r="D27" i="59" s="1"/>
  <c r="D39" i="53"/>
  <c r="D30" i="53"/>
  <c r="D29" i="53"/>
  <c r="D34" i="53"/>
  <c r="D35" i="53"/>
  <c r="D32" i="53"/>
  <c r="D38" i="53"/>
  <c r="F35" i="59"/>
  <c r="E35" i="59"/>
  <c r="D33" i="53"/>
  <c r="W9" i="59"/>
  <c r="D30" i="59"/>
  <c r="R8" i="59"/>
  <c r="N8" i="59"/>
  <c r="U8" i="59"/>
  <c r="M8" i="59"/>
  <c r="H8" i="59"/>
  <c r="I8" i="59"/>
  <c r="T8" i="59"/>
  <c r="O8" i="59"/>
  <c r="K8" i="59"/>
  <c r="Q8" i="59"/>
  <c r="X4" i="59"/>
  <c r="G8" i="59"/>
  <c r="S8" i="59"/>
  <c r="D31" i="53"/>
  <c r="P8" i="59"/>
  <c r="D32" i="59"/>
  <c r="D43" i="59"/>
  <c r="C43" i="59" s="1"/>
  <c r="C41" i="59" s="1"/>
  <c r="L8" i="59"/>
  <c r="C30" i="59" l="1"/>
  <c r="C40" i="59"/>
  <c r="C35" i="59" s="1"/>
  <c r="D21" i="59"/>
  <c r="D41" i="59"/>
  <c r="D27" i="53"/>
  <c r="D26" i="53" s="1"/>
  <c r="D9" i="53" s="1"/>
  <c r="F9" i="59"/>
  <c r="F8" i="59" s="1"/>
  <c r="W8" i="59"/>
  <c r="D23" i="59"/>
  <c r="C23" i="59" s="1"/>
  <c r="C21" i="59" s="1"/>
  <c r="AG29" i="59" s="1"/>
  <c r="D35" i="59"/>
  <c r="E8" i="59"/>
  <c r="C26" i="59" l="1"/>
  <c r="D26" i="59"/>
  <c r="D9" i="59"/>
  <c r="D8" i="59" s="1"/>
  <c r="I4" i="59"/>
  <c r="AE34" i="59" l="1"/>
  <c r="C14" i="59"/>
  <c r="C9" i="59" l="1"/>
  <c r="C8" i="59" l="1"/>
  <c r="F18" i="42" l="1"/>
  <c r="E28" i="41" l="1"/>
  <c r="E27" i="41" l="1"/>
  <c r="E21" i="41"/>
  <c r="E20" i="41"/>
  <c r="D19" i="41"/>
  <c r="D18" i="41"/>
  <c r="E18" i="41" s="1"/>
  <c r="D17" i="41"/>
  <c r="E17" i="41" s="1"/>
  <c r="D16" i="41"/>
  <c r="E16" i="41" s="1"/>
  <c r="D14" i="41"/>
  <c r="E14" i="41" s="1"/>
  <c r="D13" i="41"/>
  <c r="E13" i="41" s="1"/>
  <c r="D12" i="41"/>
  <c r="E12" i="41" s="1"/>
  <c r="D10" i="41"/>
  <c r="E24" i="41" l="1"/>
  <c r="E16" i="42"/>
  <c r="F15" i="42"/>
  <c r="E10" i="41"/>
  <c r="A1" i="41"/>
  <c r="A1" i="42" s="1"/>
  <c r="E25" i="40"/>
  <c r="C25" i="40"/>
  <c r="C19" i="40" s="1"/>
  <c r="F23" i="40"/>
  <c r="E23" i="40"/>
  <c r="E17" i="40"/>
  <c r="C7" i="41" l="1"/>
  <c r="E7" i="41" s="1"/>
  <c r="C8" i="40"/>
  <c r="F13" i="40"/>
  <c r="A3" i="42"/>
  <c r="A1" i="59"/>
  <c r="E15" i="41"/>
  <c r="D8" i="53"/>
  <c r="E15" i="42"/>
  <c r="E11" i="41"/>
  <c r="E13" i="40"/>
  <c r="D17" i="42" l="1"/>
  <c r="F17" i="42" l="1"/>
  <c r="A3" i="59"/>
  <c r="F29" i="40"/>
  <c r="A2" i="63" l="1"/>
  <c r="A2" i="64" s="1"/>
  <c r="E14" i="42" l="1"/>
  <c r="F25" i="40"/>
  <c r="A2" i="55" l="1"/>
  <c r="A3" i="67" l="1"/>
  <c r="A3" i="1589"/>
  <c r="A5" i="53"/>
  <c r="A2" i="60" s="1"/>
  <c r="C39" i="39" l="1"/>
  <c r="C40" i="39" l="1"/>
  <c r="E23" i="42" l="1"/>
  <c r="E21" i="42" s="1"/>
  <c r="E17" i="42" l="1"/>
  <c r="E18" i="40" l="1"/>
  <c r="E13" i="42" l="1"/>
  <c r="F21" i="40" l="1"/>
  <c r="E21" i="40"/>
  <c r="D9" i="42" l="1"/>
  <c r="D8" i="42" s="1"/>
  <c r="F13" i="42"/>
  <c r="E20" i="40"/>
  <c r="E19" i="40" s="1"/>
  <c r="F20" i="40"/>
  <c r="F19" i="40" s="1"/>
  <c r="E22" i="40"/>
  <c r="F22" i="40"/>
  <c r="E9" i="42" l="1"/>
  <c r="E14" i="40" l="1"/>
  <c r="E12" i="40" s="1"/>
  <c r="F14" i="40"/>
  <c r="F12" i="40" l="1"/>
  <c r="D8" i="40"/>
  <c r="F8" i="40" l="1"/>
  <c r="E8" i="40"/>
  <c r="E33" i="42" l="1"/>
  <c r="E8" i="42" s="1"/>
  <c r="C23" i="39" l="1"/>
  <c r="C10" i="39" l="1"/>
  <c r="F10" i="42" l="1"/>
  <c r="F11" i="42"/>
  <c r="E11" i="42"/>
  <c r="E10" i="42" s="1"/>
  <c r="F8" i="42" l="1"/>
  <c r="F9" i="42"/>
  <c r="C8" i="39" l="1"/>
  <c r="C30" i="25" l="1"/>
  <c r="C9" i="25" s="1"/>
  <c r="C8" i="25" s="1"/>
  <c r="C11" i="60" l="1"/>
</calcChain>
</file>

<file path=xl/sharedStrings.xml><?xml version="1.0" encoding="utf-8"?>
<sst xmlns="http://schemas.openxmlformats.org/spreadsheetml/2006/main" count="1729" uniqueCount="1001">
  <si>
    <t>STT</t>
  </si>
  <si>
    <t>Nội dung</t>
  </si>
  <si>
    <t>A</t>
  </si>
  <si>
    <t>B</t>
  </si>
  <si>
    <t>C</t>
  </si>
  <si>
    <t>Trong đó:</t>
  </si>
  <si>
    <t>Đơn vị: Triệu đồng</t>
  </si>
  <si>
    <t>Thu nội địa</t>
  </si>
  <si>
    <t>I</t>
  </si>
  <si>
    <t>Thu NSĐP được hưởng theo phân cấp</t>
  </si>
  <si>
    <t>II</t>
  </si>
  <si>
    <t>Thu bổ sung cân đối ngân sách</t>
  </si>
  <si>
    <t>Thu bổ sung có mục tiêu</t>
  </si>
  <si>
    <t>III</t>
  </si>
  <si>
    <t>IV</t>
  </si>
  <si>
    <t>Thu kết dư</t>
  </si>
  <si>
    <t>V</t>
  </si>
  <si>
    <t>Thu chuyển nguồn từ năm trước chuyển sang</t>
  </si>
  <si>
    <t>Chi thường xuyên</t>
  </si>
  <si>
    <t>Dự phòng ngân sách</t>
  </si>
  <si>
    <t>Chi chuyển nguồn sang năm sau</t>
  </si>
  <si>
    <t>-</t>
  </si>
  <si>
    <t>Chi đầu tư phát triển</t>
  </si>
  <si>
    <t>Chi đầu tư từ nguồn thu tiền sử dụng đất</t>
  </si>
  <si>
    <t>Chi giáo dục - đào tạo và dạy nghề</t>
  </si>
  <si>
    <t>Chi khoa học và công nghệ</t>
  </si>
  <si>
    <t>So sánh</t>
  </si>
  <si>
    <t>Tuyệt đối</t>
  </si>
  <si>
    <t>Tương đối (%)</t>
  </si>
  <si>
    <t>3=2-1</t>
  </si>
  <si>
    <t>4=2/1</t>
  </si>
  <si>
    <t>Thu NSĐP hưởng 100%</t>
  </si>
  <si>
    <t>TỔNG CHI NSĐP</t>
  </si>
  <si>
    <t>Chi tạo nguồn, điều chỉnh tiền lương</t>
  </si>
  <si>
    <t>Chi các chương trình mục tiêu quốc gia</t>
  </si>
  <si>
    <t>Chi các chương trình mục tiêu, nhiệm vụ</t>
  </si>
  <si>
    <t>So sánh (%)</t>
  </si>
  <si>
    <t>CHI CÂN ĐỐI NSĐP</t>
  </si>
  <si>
    <t>Chi đầu tư phát triển khác</t>
  </si>
  <si>
    <t>VI</t>
  </si>
  <si>
    <t>CHI CÁC CHƯƠNG TRÌNH MỤC TIÊU</t>
  </si>
  <si>
    <t>CHI CHUYỂN NGUỒN SANG NĂM SAU</t>
  </si>
  <si>
    <t>Thu ngân sách được hưởng theo phân cấp</t>
  </si>
  <si>
    <t>Thu bổ sung từ ngân sách cấp trên</t>
  </si>
  <si>
    <t>Chi ngân sách</t>
  </si>
  <si>
    <t>Chi bổ sung cho ngân sách cấp dưới</t>
  </si>
  <si>
    <t>Chi bổ sung cân đối ngân sách</t>
  </si>
  <si>
    <t>Chi bổ sung có mục tiêu</t>
  </si>
  <si>
    <t>Tổng số</t>
  </si>
  <si>
    <t>Bao gồm</t>
  </si>
  <si>
    <t>Xã A</t>
  </si>
  <si>
    <t>……….</t>
  </si>
  <si>
    <t>Tên đơn vị</t>
  </si>
  <si>
    <t>Tổng thu NSNN trên địa bàn</t>
  </si>
  <si>
    <t>1=2+3</t>
  </si>
  <si>
    <t>4=5+6</t>
  </si>
  <si>
    <t>9=6/3</t>
  </si>
  <si>
    <t>Chi đầu tư cho các dự án</t>
  </si>
  <si>
    <t xml:space="preserve">Chi đầu tư phát triển </t>
  </si>
  <si>
    <t>Chi quốc phòng</t>
  </si>
  <si>
    <t>Chi an ninh và trật tự an toàn xã hội</t>
  </si>
  <si>
    <t>Chi y tế, dân số và gia đình</t>
  </si>
  <si>
    <t>Chi văn hóa thông tin</t>
  </si>
  <si>
    <t>Chi phát thanh, truyền hình, thông tấn</t>
  </si>
  <si>
    <t>Chi thể dục thể thao</t>
  </si>
  <si>
    <t>Chi bảo vệ môi trường</t>
  </si>
  <si>
    <t>Chi các hoạt động kinh tế</t>
  </si>
  <si>
    <t>Chi hoạt động của cơ quan quản lý nhà nước, đảng, đoàn thể</t>
  </si>
  <si>
    <t>Chi bảo đảm xã hội</t>
  </si>
  <si>
    <t>Chi thường xuyên khác</t>
  </si>
  <si>
    <t>Chi chuyển nguồn sang ngân sách năm sau</t>
  </si>
  <si>
    <t>TỔNG SỐ</t>
  </si>
  <si>
    <t>CÁC CƠ QUAN, TỔ CHỨC</t>
  </si>
  <si>
    <t>Trong đó</t>
  </si>
  <si>
    <t>Chi giao thông</t>
  </si>
  <si>
    <t>Chi nông nghiệp, lâm nghiệp, thủy lợi, thủy sản</t>
  </si>
  <si>
    <t>Tổng nguồn vốn phát sinh trong năm</t>
  </si>
  <si>
    <t>Tổng sử dụng nguồn vốn trong năm</t>
  </si>
  <si>
    <t>Chênh lệch nguồn trong năm</t>
  </si>
  <si>
    <t>3=2/1</t>
  </si>
  <si>
    <t xml:space="preserve">Nguồn thu ngân sách </t>
  </si>
  <si>
    <t>….</t>
  </si>
  <si>
    <t>Chi dự phòng ngân sách</t>
  </si>
  <si>
    <t>CHI DỰ PHÒNG NGÂN SÁCH</t>
  </si>
  <si>
    <t>Vốn trong nước</t>
  </si>
  <si>
    <t>Vốn ngoài nước</t>
  </si>
  <si>
    <t>Chương trình...</t>
  </si>
  <si>
    <t>7=8+9</t>
  </si>
  <si>
    <t>Chính sách ….</t>
  </si>
  <si>
    <t>Chia theo nguồn vốn</t>
  </si>
  <si>
    <t>TỔNG NGUỒN THU NSĐP</t>
  </si>
  <si>
    <t>Thu NSĐP hưởng từ các khoản thu phân chia</t>
  </si>
  <si>
    <t xml:space="preserve">Thu bổ sung từ ngân sách cấp trên </t>
  </si>
  <si>
    <t xml:space="preserve">Tổng chi cân đối NSĐP </t>
  </si>
  <si>
    <t>Chi các chương trình mục tiêu</t>
  </si>
  <si>
    <t>Tổng thu NSNN</t>
  </si>
  <si>
    <t>TỔNG THU NSNN</t>
  </si>
  <si>
    <t>Thuế thu nhập cá nhân</t>
  </si>
  <si>
    <t>Lệ phí trước bạ</t>
  </si>
  <si>
    <t>Thuế sử dụng đất phi nông nghiệp</t>
  </si>
  <si>
    <t>Thu tiền sử dụng đất</t>
  </si>
  <si>
    <t>Thu khác ngân sách</t>
  </si>
  <si>
    <t>Thu viện trợ</t>
  </si>
  <si>
    <t xml:space="preserve">Chi đầu tư cho các dự án </t>
  </si>
  <si>
    <t xml:space="preserve">Chi các chương trình mục tiêu, nhiệm vụ </t>
  </si>
  <si>
    <t>Thu phí, lệ phí</t>
  </si>
  <si>
    <t>UBND các huyện, thành phố:</t>
  </si>
  <si>
    <t>Trong đó: Chi giáo dục - đào tạo và dạy nghề</t>
  </si>
  <si>
    <t>Xã B</t>
  </si>
  <si>
    <t xml:space="preserve">CHI BỔ SUNG CÂN ĐỐI CHO NGÂN SÁCH CẤP DƯỚI </t>
  </si>
  <si>
    <t>CHI NGÂN SÁCH CẤP HUYỆN THEO LĨNH VỰC</t>
  </si>
  <si>
    <t xml:space="preserve">Tên đơn vị </t>
  </si>
  <si>
    <t xml:space="preserve">Nội dung </t>
  </si>
  <si>
    <t>…………</t>
  </si>
  <si>
    <t>DỰ TOÁN BỔ SUNG CÓ MỤC TIÊU VỐN ĐẦU TƯ TỪ NGÂN SÁCH CẤP HUYỆN CHO NGÂN SÁCH TỪNG XÃ ĐỂ THỰC HIỆN CÁC CHƯƠNG TRÌNH MỤC TIÊU NĂM ………</t>
  </si>
  <si>
    <t>Nội dung thu</t>
  </si>
  <si>
    <t>Dự toán</t>
  </si>
  <si>
    <t>Nội dung chi</t>
  </si>
  <si>
    <t>Tổng số thu</t>
  </si>
  <si>
    <t>I. Các khoản thu xã hưởng 100%</t>
  </si>
  <si>
    <t>Tổng số chi</t>
  </si>
  <si>
    <t>I. Chi đầu tư phát triển</t>
  </si>
  <si>
    <r>
      <t>II. Các khoản thu phân chia theo tỷ lệ</t>
    </r>
    <r>
      <rPr>
        <vertAlign val="superscript"/>
        <sz val="12"/>
        <color indexed="8"/>
        <rFont val="Times New Roman"/>
        <family val="1"/>
      </rPr>
      <t>(1)</t>
    </r>
  </si>
  <si>
    <t>II. Chi thường xuyên</t>
  </si>
  <si>
    <t>III. Thu bổ sung</t>
  </si>
  <si>
    <t>- Bổ sung cân đối ngân sách</t>
  </si>
  <si>
    <t>- Bổ sung có mục tiêu</t>
  </si>
  <si>
    <t>III. Dự phòng</t>
  </si>
  <si>
    <t>IV. Thu chuyển nguồn</t>
  </si>
  <si>
    <t xml:space="preserve">Bộ phận tài chính, kế toán xã </t>
  </si>
  <si>
    <t>TM. UBND xã, phường, thị trấn</t>
  </si>
  <si>
    <t>Chủ tịch</t>
  </si>
  <si>
    <t>(ký tên và đóng dấu)</t>
  </si>
  <si>
    <t>TỔNG HỢP DỰ TOÁN THU NGÂN SÁCH XÃ NĂM....</t>
  </si>
  <si>
    <t>Thu NSNN</t>
  </si>
  <si>
    <t>Thu NSX</t>
  </si>
  <si>
    <t>5= 3/1</t>
  </si>
  <si>
    <t>6= 4/2</t>
  </si>
  <si>
    <t>- Phí, lệ phí</t>
  </si>
  <si>
    <t>- Thu từ quỹ đất công ích và thu hoa lợi công sản khác</t>
  </si>
  <si>
    <t>- Thu từ hoạt động kinh tế và sự nghiệp</t>
  </si>
  <si>
    <t>- Thu phạt, tịch thu khác theo quy định</t>
  </si>
  <si>
    <t>- Thu từ tài sản được xác lập quyền sở hữu của nhà nước theo quy định</t>
  </si>
  <si>
    <t>- Đóng góp của nhân dân theo quy định</t>
  </si>
  <si>
    <t>- Đóng góp tự nguyện của các tổ chức, cá nhân</t>
  </si>
  <si>
    <t>- Thu khác</t>
  </si>
  <si>
    <t>- Thuế sử dụng đất phi nông nghiệp</t>
  </si>
  <si>
    <t>- Thuế sử dụng đất nông nghiệp thu từ hộ gia đình</t>
  </si>
  <si>
    <t>- Lệ phí môn bài thu từ cá nhân, hộ kinh doanh</t>
  </si>
  <si>
    <t>- Lệ phí trước bạ nhà, đất</t>
  </si>
  <si>
    <t>...</t>
  </si>
  <si>
    <t>TM.UBND xã, phường, thị trấn</t>
  </si>
  <si>
    <t>TỔNG HỢP DỰ TOÁN CHI NGÂN SÁCH XÃ NĂM ..........</t>
  </si>
  <si>
    <t>ĐTPT</t>
  </si>
  <si>
    <t>TX</t>
  </si>
  <si>
    <t>8= 5/2</t>
  </si>
  <si>
    <t>10= 7/4</t>
  </si>
  <si>
    <t>- Chi dân quân tự vệ</t>
  </si>
  <si>
    <t>- Chi trật tự an toàn xã hội</t>
  </si>
  <si>
    <t>- Giao thông</t>
  </si>
  <si>
    <t>- Nông - lâm - thủy lợi - hải sản</t>
  </si>
  <si>
    <t>- Thị chính</t>
  </si>
  <si>
    <t>- Thương mại, du lịch</t>
  </si>
  <si>
    <t>- Các hoạt động kinh tế khác</t>
  </si>
  <si>
    <t>Trong đó: Quỹ lương</t>
  </si>
  <si>
    <t>- Trợ cấp hàng tháng cho cán bộ xã nghỉ việc theo chế độ quy định và trợ cấp khác</t>
  </si>
  <si>
    <t>- Trẻ mồ côi, người già không nơi nương tựa</t>
  </si>
  <si>
    <t>- Trợ cấp xã hội</t>
  </si>
  <si>
    <t>- Khác</t>
  </si>
  <si>
    <t>Tên công trình</t>
  </si>
  <si>
    <t>Thời gian KC-HT</t>
  </si>
  <si>
    <t>Tổng dự toán được duyệt</t>
  </si>
  <si>
    <t>Giá trị thực hiện đến 31/12/...</t>
  </si>
  <si>
    <t>Giá trị đã thanh toán đến 31/12/...</t>
  </si>
  <si>
    <t>Dự toán năm .....</t>
  </si>
  <si>
    <t>Trong đó nguồn đóng góp của dân</t>
  </si>
  <si>
    <t>Trong đó thanh toán khối lượng năm trước</t>
  </si>
  <si>
    <t>Nguồn cân đối ngân sách</t>
  </si>
  <si>
    <t>Trong đó: hoàn thành trong năm</t>
  </si>
  <si>
    <t>BIỂU CÂN ĐỐI TỔNG HỢP DỰ TOÁN NGÂN SÁCH XÃ NĂM……</t>
  </si>
  <si>
    <t>Ngày ...... tháng ...... năm ......</t>
  </si>
  <si>
    <r>
      <t>Ghi chú</t>
    </r>
    <r>
      <rPr>
        <sz val="12"/>
        <color indexed="8"/>
        <rFont val="Times New Roman"/>
        <family val="1"/>
      </rPr>
      <t>: (1) Bao gồm những khoản thu Luật NSNN quy định cho ngân sách xã hưởng và những khoản thu ngân sách địa phương được hưởng có phân chia theo tỷ lệ phần trăm (%) cho xã</t>
    </r>
  </si>
  <si>
    <t>Xã (phường, thị trấn) ….</t>
  </si>
  <si>
    <t>Ước thực hiện năm trước</t>
  </si>
  <si>
    <t>Dự toán năm nay</t>
  </si>
  <si>
    <t>Các khoản thu 100%</t>
  </si>
  <si>
    <t>Các khoản thu phân chia theo tỷ lệ phần trăm (%)</t>
  </si>
  <si>
    <t>Các khoản thu phân chia</t>
  </si>
  <si>
    <t>Các khoản thu phân chia khác do cấp tỉnh quy định</t>
  </si>
  <si>
    <t>Thu viện trợ không hoàn lại trực tiếp cho xã (nếu có)</t>
  </si>
  <si>
    <t>Thu chuyển nguồn</t>
  </si>
  <si>
    <t>Thu kết dư ngân sách năm trước</t>
  </si>
  <si>
    <t>Ngày ...... tháng ...... năm ....</t>
  </si>
  <si>
    <t>Xã (phường, thị trấn) ……</t>
  </si>
  <si>
    <t>10.1</t>
  </si>
  <si>
    <t>10.2</t>
  </si>
  <si>
    <t>10.3</t>
  </si>
  <si>
    <t>10.4</t>
  </si>
  <si>
    <t>10.5</t>
  </si>
  <si>
    <t>10.6</t>
  </si>
  <si>
    <t>10.7</t>
  </si>
  <si>
    <t>10.8</t>
  </si>
  <si>
    <t>Chi cho công tác dân quân tự về, trật tự an toàn xã hội</t>
  </si>
  <si>
    <t>Chi giáo dục</t>
  </si>
  <si>
    <t>Chi ứng dụng, chuyển giao công nghệ</t>
  </si>
  <si>
    <t>Chi y tế</t>
  </si>
  <si>
    <t>Chi văn hóa, thông tin</t>
  </si>
  <si>
    <t>Chi phát thanh, truyền thanh</t>
  </si>
  <si>
    <t>Chi thể dục, thể thao</t>
  </si>
  <si>
    <t>Chi quản lý Nhà nước, Đảng, đoàn thể</t>
  </si>
  <si>
    <t>Quản lý Nhà nước</t>
  </si>
  <si>
    <t>Đảng Cộng sản Việt Nam</t>
  </si>
  <si>
    <t>Mặt trận Tổ quốc Việt Nam</t>
  </si>
  <si>
    <t>Đoàn Thanh niên Cộng sản HCM</t>
  </si>
  <si>
    <t>Hội Liên hiệp Phụ nữ</t>
  </si>
  <si>
    <t>Hội Cựu chiến binh</t>
  </si>
  <si>
    <t>Hội Nông dân</t>
  </si>
  <si>
    <t>Chi hỗ trợ khác (nếu có)</t>
  </si>
  <si>
    <t>Chi cho công tác xã hội</t>
  </si>
  <si>
    <t>Chi khác</t>
  </si>
  <si>
    <t>Dự phòng</t>
  </si>
  <si>
    <t>Dự toán năm trước</t>
  </si>
  <si>
    <t>Ngày ...... tháng ...... năm .....</t>
  </si>
  <si>
    <t>Công trình chuyển tiếp</t>
  </si>
  <si>
    <t>Công trình khởi công mới</t>
  </si>
  <si>
    <r>
      <t>DỰ TOÁN CHI ĐẦU TƯ PHÁT TRIỂN</t>
    </r>
    <r>
      <rPr>
        <b/>
        <sz val="12"/>
        <color indexed="8"/>
        <rFont val="Times New Roman"/>
        <family val="1"/>
      </rPr>
      <t xml:space="preserve"> NĂM...</t>
    </r>
  </si>
  <si>
    <t>Nguồn đóng góp</t>
  </si>
  <si>
    <t>Ngày ...... tháng ...... năm …</t>
  </si>
  <si>
    <t xml:space="preserve"> TM. ỦY BAN NHÂN DÂN </t>
  </si>
  <si>
    <t>CHỦ TỊCH</t>
  </si>
  <si>
    <t>(Ký tên, đóng dấu)</t>
  </si>
  <si>
    <t>…., ngày ... tháng ... năm ...</t>
  </si>
  <si>
    <t>DỰ TOÁN BỔ SUNG CÓ MỤC TIÊU VỐN SỰ NGHIỆP TỪ NGÂN SÁCH CẤP HUYỆN CHO NGÂN SÁCH  CẤP XÃ ĐỂ THỰC HIỆN CÁC CHẾ ĐỘ, NHIỆM VỤ VÀ CHÍNH SÁCH THEO QUY ĐỊNH NĂM ……</t>
  </si>
  <si>
    <t>Thu từ khu vực DNNN do trung ương quản lý</t>
  </si>
  <si>
    <t>- Thuế giá trị gia tăng</t>
  </si>
  <si>
    <t>- Thuế thu nhập doanh nghiệp</t>
  </si>
  <si>
    <t>- Thuế tài nguyên</t>
  </si>
  <si>
    <t>Thu từ khu vực DNNN do địa phương quản lý</t>
  </si>
  <si>
    <t>Thu từ khu vực kinh tế ngoài quốc doanh</t>
  </si>
  <si>
    <t>- Thuế tiêu thụ đặc biệt</t>
  </si>
  <si>
    <t>Phường Đức Xuân</t>
  </si>
  <si>
    <t xml:space="preserve"> </t>
  </si>
  <si>
    <t>TỔNG CỘNG</t>
  </si>
  <si>
    <t>Khối QLNN &amp; Sự nghiệp</t>
  </si>
  <si>
    <t>Văn phòng HĐND-UBND</t>
  </si>
  <si>
    <t xml:space="preserve">Phòng Kinh tế </t>
  </si>
  <si>
    <t>Phòng Tư pháp</t>
  </si>
  <si>
    <t>Phòng Tài chính - Kế hoạch</t>
  </si>
  <si>
    <t>Phòng Văn hoá thông tin -TT</t>
  </si>
  <si>
    <t xml:space="preserve">Phòng Nội vụ </t>
  </si>
  <si>
    <t xml:space="preserve">Phòng Lao động TB&amp;XH </t>
  </si>
  <si>
    <t xml:space="preserve">Phòng Giáo dục </t>
  </si>
  <si>
    <t>Ban Quản lý dịch vụ công ích đô thị thành phố</t>
  </si>
  <si>
    <t>UBND thành phố Bắc Kạn</t>
  </si>
  <si>
    <t>Hội Phụ nữ</t>
  </si>
  <si>
    <t>An ninh - Quốc phòng</t>
  </si>
  <si>
    <t>Công an thành phố</t>
  </si>
  <si>
    <t>Các đơn vị khác</t>
  </si>
  <si>
    <t>Chi cục Thống kê</t>
  </si>
  <si>
    <t>Tỉnh bổ sung</t>
  </si>
  <si>
    <t>Chuyển nguồn</t>
  </si>
  <si>
    <t>Ban Bồi thường GPMB</t>
  </si>
  <si>
    <t>Hạt kiểm lâm</t>
  </si>
  <si>
    <t>bổ sung, điều chỉnh trong năm</t>
  </si>
  <si>
    <t>Hạ tầng kỹ thuật cụm công nghiệp Huyền Tụng</t>
  </si>
  <si>
    <t>Khu dân cư Thôm Dầy phường Sông Cầu</t>
  </si>
  <si>
    <t>Trường Mầm non Đức Xuân, thành phố Bắc Kạn</t>
  </si>
  <si>
    <t>Xây dựng sân vận động tỉnh và các hạng mục phụ trợ</t>
  </si>
  <si>
    <t>UBND phường Xuất Hóa</t>
  </si>
  <si>
    <t>UBND phường Đức Xuân</t>
  </si>
  <si>
    <t>UBND phường Huyền Tụng</t>
  </si>
  <si>
    <t>UBND xã Dương Quang</t>
  </si>
  <si>
    <t>Kinh phí cấp bù thủy lợi phí</t>
  </si>
  <si>
    <t>UBND thành phố điều hành</t>
  </si>
  <si>
    <t>Tên Quỹ</t>
  </si>
  <si>
    <t>5=2-4</t>
  </si>
  <si>
    <t>1.1</t>
  </si>
  <si>
    <t>1.2</t>
  </si>
  <si>
    <t>2.1</t>
  </si>
  <si>
    <t>2.2</t>
  </si>
  <si>
    <t>2.3</t>
  </si>
  <si>
    <t>3.1</t>
  </si>
  <si>
    <t>3.2</t>
  </si>
  <si>
    <t>3.4</t>
  </si>
  <si>
    <t>3.5</t>
  </si>
  <si>
    <t>3.6</t>
  </si>
  <si>
    <t>3.7</t>
  </si>
  <si>
    <t>3.8</t>
  </si>
  <si>
    <t>3.9</t>
  </si>
  <si>
    <t>6.1</t>
  </si>
  <si>
    <t>6.2</t>
  </si>
  <si>
    <t>Sửa chữa mặt đường hệ thống thoát nước và lát gạch vỉa hè khu dân cư Quang Sơn</t>
  </si>
  <si>
    <t>Đơn vị tính: Triệu đồng</t>
  </si>
  <si>
    <t>Đơn vị</t>
  </si>
  <si>
    <t>Phòng Kinh tế</t>
  </si>
  <si>
    <t>Phòng Nội vụ</t>
  </si>
  <si>
    <t>Thành ủy Bắc Kạn</t>
  </si>
  <si>
    <t>TT</t>
  </si>
  <si>
    <t>Kế hoạch</t>
  </si>
  <si>
    <t>Ghi chú</t>
  </si>
  <si>
    <t>Tưới nước rửa đường</t>
  </si>
  <si>
    <t>Duy trì cây xanh đô thị</t>
  </si>
  <si>
    <t>Trường mầm non Sông Cầu, thành phố Bắc Kạn (điểm trường tổ 13, khu dân cư Thôm Dầy)</t>
  </si>
  <si>
    <t>Cải tạo, sửa chữa trường tiểu học Huyền Tụng, TP Bắc Kạn</t>
  </si>
  <si>
    <t>Xây dựng điểm sinh hoạt cộng đồng tại tổ 5 phường Phùng Chí Kiên và tổ 11B phường Sông Cầu, TP Bắc Kạn</t>
  </si>
  <si>
    <t xml:space="preserve">Chương trình đô thị miền núi phía Bắc - thị xã Bắc Kạn giai đoạn II (2017-2020)  </t>
  </si>
  <si>
    <t>Khu dân cư thôn Phặc Tràng, xã Dương Quang</t>
  </si>
  <si>
    <t>Xây dựng các hạng mục còn lại khu đô thị phía nam</t>
  </si>
  <si>
    <t>Danh mục dự án</t>
  </si>
  <si>
    <t>Tổng mức đầu tư</t>
  </si>
  <si>
    <t>NGUỒN VỐN PHÂN CẤP THÀNH PHỐ ĐIỀU HÀNH</t>
  </si>
  <si>
    <t>1.3</t>
  </si>
  <si>
    <t>Lắp đặt khung trang trí bằng đèn LED tại đường Thái Nguyên, Trường Chinh và đường Chiến Thắng Phủ thông, TP Bắc Kạn</t>
  </si>
  <si>
    <t>NGUỒN THU TỪ SỬ DỤNG ĐẤT</t>
  </si>
  <si>
    <t xml:space="preserve">Dự án chuyển tiếp </t>
  </si>
  <si>
    <t>2433/QĐ-UBND ngày 11/10/2021</t>
  </si>
  <si>
    <t xml:space="preserve">      UBND THÀNH PHỐ BẮC KẠN</t>
  </si>
  <si>
    <t>Số tiền</t>
  </si>
  <si>
    <t>UBND xã Nông Thượng</t>
  </si>
  <si>
    <t>UBND phường Sông Cầu</t>
  </si>
  <si>
    <t>KP thực hiện chính sách hỗ trợ liên kết sản xuất và tiêu thụ sản phẩm nông nghiệp trên địa bàn tỉnh Bắc Kạn theo Nghị quyết số 08/2019/NQ-HĐND ngày 17/7/2019 của HĐND tỉnh đối với các Dự án thuộc danh mục được phê duyệt năm 2021 (theo Quyết định số 2017/QĐ-UBND ngày 26/10/2021)</t>
  </si>
  <si>
    <t>Phòng Giáo dục và đào tạo</t>
  </si>
  <si>
    <t>Phòng Lao động thương binh và xã hội</t>
  </si>
  <si>
    <t>UBND phường Phùng Chí Kiên</t>
  </si>
  <si>
    <t>Chưa phân bổ (đang chờ phê duyệt hỗ trợ)</t>
  </si>
  <si>
    <t>UBND phường N T Minh Khai</t>
  </si>
  <si>
    <t>Nội dung chương trình, chính sách, nhiệm vụ</t>
  </si>
  <si>
    <t>Kinh phí đã phân bổ</t>
  </si>
  <si>
    <t>Kinh phí chưa phân bổ</t>
  </si>
  <si>
    <t>ĐVT: triệu đồng</t>
  </si>
  <si>
    <t>Đơn vị dự toán</t>
  </si>
  <si>
    <t>Nội dung nhiệm vụ thực hiện</t>
  </si>
  <si>
    <t>Điều chỉnh</t>
  </si>
  <si>
    <t xml:space="preserve">Tăng </t>
  </si>
  <si>
    <t>Giảm</t>
  </si>
  <si>
    <t>Trung tâm y tế thành phố Bắc Kạn</t>
  </si>
  <si>
    <t>Dự toán được sử dụng trong năm</t>
  </si>
  <si>
    <t>Dự toán sau 
điều chỉnh</t>
  </si>
  <si>
    <t>Tạm tính chi phí điện, internet (thực hiện vận hành hệ thống thoát nước)</t>
  </si>
  <si>
    <t>Thu gom vận chuyển chất thải rắn</t>
  </si>
  <si>
    <t>Lát gạch vỉa hè đường Trường Chinh (phần còn lại)</t>
  </si>
  <si>
    <t>Cải tạo, nâng cấp trường THCS Xuất Hóa giai đoạn 2</t>
  </si>
  <si>
    <t>Tiết kiệm thêm 10% chi thường xuyên để ĐTPT và các nhiệm vụ cấp bách khác)</t>
  </si>
  <si>
    <t>Giao đầu năm</t>
  </si>
  <si>
    <t>Bổ sung, điều chỉnh trong năm</t>
  </si>
  <si>
    <t>Cấp huyện</t>
  </si>
  <si>
    <t>Cấp xã phường</t>
  </si>
  <si>
    <t xml:space="preserve">Trung tâm y tế </t>
  </si>
  <si>
    <t>CTMT Xây dựng nông thôn mới</t>
  </si>
  <si>
    <t>CTMT Giảm nhèo bền vững</t>
  </si>
  <si>
    <t>CTMT dân tộc thiểu số và miền núi</t>
  </si>
  <si>
    <t>KP thực hiện nhiệm vụ bảo vệ, phát triển đất trồng lúa theo Nghị định số 62/2019/NĐ-CP ngày 11/7/2019 của Chính phủ năm 2022</t>
  </si>
  <si>
    <t>CTMTQG phát triển KT-XH vùng đồng bào DTTS&amp;MN</t>
  </si>
  <si>
    <t>CTMTQG giảm nghèo bền vững</t>
  </si>
  <si>
    <t>KP thực hiện Chương trình phát triển lâm nghiệp bền vững</t>
  </si>
  <si>
    <t xml:space="preserve">KP hỗ trợ phòng chống covid 19 </t>
  </si>
  <si>
    <t>TT Y tế thành phố</t>
  </si>
  <si>
    <t>Kinh phí  thực hiện kinh phí mua sắm thiết bị dạy học tối thiểu môn tin học cho các trường.</t>
  </si>
  <si>
    <t>Ban quản lý dịch vụ công ích đô thị TP</t>
  </si>
  <si>
    <t>Kinh phí CTMT quốc gia giai đoạn 2021-2026</t>
  </si>
  <si>
    <t>KP lập quy hoạch chung xã</t>
  </si>
  <si>
    <t>KP thực hiện chính sách hỗ trợ tiền điện hộ nghèo, hộ chính sách xã hội năm 2022</t>
  </si>
  <si>
    <t>KP thực hiện chính sách miễn giảm học phí, hỗ trợ chi phí học tập theo NĐ 86/2015/NĐ-CP ngày 02/10/2015, NĐ 81/2021/NĐ-CP ngày 27/8/2021 của CP năm 2022</t>
  </si>
  <si>
    <t>Phòng Tài nguyên môi trường</t>
  </si>
  <si>
    <t>UBND thành phố ( KP dư do tỉnh làm tròn số)</t>
  </si>
  <si>
    <t>Tạm tính chi phí điện năng tiêu thụ theo hóa đơn thực tế</t>
  </si>
  <si>
    <t>BIỂU ĐIỀU CHỈNH DỰ TOÁN CHI THƯỜNG XUYÊN NĂM 2022</t>
  </si>
  <si>
    <t>Hội nông dân</t>
  </si>
  <si>
    <t>Tổ chức giải bóng chuyền nông dân "Bông lúa vàng"</t>
  </si>
  <si>
    <t>Do tỉnh hoãn không tổ chức</t>
  </si>
  <si>
    <t>Tổ chức giải bóng chuyền hơi kỷ niệm 92 năm ngày thành lập HND Việt Nam 14/10</t>
  </si>
  <si>
    <t>Tổ chức trưng bày sản phẩm giao lưu cuộc thi dân vũ</t>
  </si>
  <si>
    <t>Trung tâm Văn hóa thể thao và truyền thông</t>
  </si>
  <si>
    <t>Do sơ xuất trong khâu soạn thảo văn bản</t>
  </si>
  <si>
    <t>Tổ chức giải bóng đá 5 người</t>
  </si>
  <si>
    <t>Tham gia hội diễn nghệ thuật quần chúng</t>
  </si>
  <si>
    <t>Mua dây cáp truyền thanh PVC (2x4) đầu nối trục chính vào đến phòng máy của đài phường</t>
  </si>
  <si>
    <t>Ổ cắm điện lioa (cắm điện cho máy tăng âm truyền thanh và bộ chuyển thông minh)</t>
  </si>
  <si>
    <t>Mua 01 loa kéo Suny-X Bo phục vụ viếng đài tưởng niệm</t>
  </si>
  <si>
    <t>Phục vụ viếng đài tưởng niệm</t>
  </si>
  <si>
    <t>Mua Micro UGX 04 râu</t>
  </si>
  <si>
    <t>Phục vụ các cuộc HN, biểu diễn….</t>
  </si>
  <si>
    <t>Thành đoàn</t>
  </si>
  <si>
    <t>Hội trại Mừng Đảng - Mừng xuân</t>
  </si>
  <si>
    <t>Cuộc thi dân vũ, giải bóng chuyền hơi, trưng bày giới thiệu sản phẩm OCOP</t>
  </si>
  <si>
    <t>Theo KH số 131/KH-PH ngày 15/9/2022</t>
  </si>
  <si>
    <t>Giáo viên làm tổng phụ trách giỏi</t>
  </si>
  <si>
    <t>Trao giải bóng đá thiếu niên nhi đồng năm 2022</t>
  </si>
  <si>
    <t>Theo KH số 140/KH-UBND ngày 07/7/2022</t>
  </si>
  <si>
    <t>Hội thi thanh niên trường học hành trình về nguồn cấp tỉnh</t>
  </si>
  <si>
    <t>Hành trình khởi nghiệp năm 2022</t>
  </si>
  <si>
    <t>Theo KH số 470/KH-UBND ngày 08/6/2022</t>
  </si>
  <si>
    <t>Giá trị ước thực hiện năm 2022: 7.450.000.000đ</t>
  </si>
  <si>
    <t>Giá trị ước thực hiện năm 2022: 1.587.600.000đ</t>
  </si>
  <si>
    <t>Giá trị ước thực hiện năm 2022: 6.642.500.000đ</t>
  </si>
  <si>
    <t>Duy trì hệ thống điện chiếu sáng đô thị</t>
  </si>
  <si>
    <t>Giá trị ước thực hiện năm 2022: 1.974.400.000đ</t>
  </si>
  <si>
    <t>Xử lý chất thải rắn</t>
  </si>
  <si>
    <t>Giá trị ước thực hiện năm 2022: 4.950.000.000đ</t>
  </si>
  <si>
    <t>Thực hiện quản lý, vận hành hệ thống thoát nước</t>
  </si>
  <si>
    <t>Giá trị ước thực hiện năm 2022: 1.990.000.000đ</t>
  </si>
  <si>
    <t>Giá trị ước thực hiện năm 2022: 170.000.000đ</t>
  </si>
  <si>
    <t>Tạm tính sửa chữa khắc phục hư hỏng các công trình giao thông, công cộng gây mất an toàn trên địa bàn thành phố (2022)</t>
  </si>
  <si>
    <t>Giá trị khối lượng hoàn thành năm 2022: 448.720.000đ</t>
  </si>
  <si>
    <t>Giá trị ước thực hiện 2022: 2.350.000.000đ</t>
  </si>
  <si>
    <t>Thẩm tra quyết toán kinh phí duy trì dịch vụ công ích đô thị năm 2022</t>
  </si>
  <si>
    <t>Không thực hiện</t>
  </si>
  <si>
    <t>Cải tạo, sửa chữa mặt đường, rãnh thoát nước trên địa bàn thành phố Bắc Kạn năm 2022</t>
  </si>
  <si>
    <t>QĐ phê duyệt BCKTKT số 1929/QĐ-UBND ngày 20/9/2022</t>
  </si>
  <si>
    <t>Sửa chữa, thay thế đường dây cáp treo của hệ thống điện chiếu sáng khu vực trung tâm phường Xuất Hóa thành phố Bắc Kạn</t>
  </si>
  <si>
    <t>QĐ phê duyệt dự toán số 1843/QĐ-UBND ngày 12/9/2022</t>
  </si>
  <si>
    <t>Cải tạo, sửa chữa nhà chức năng 3 tầng trường THCS Bắc Kạn, thành phố Bắc Kạn</t>
  </si>
  <si>
    <t>QĐ phê duyệt dự toán số 2097/QĐ-UBND ngày 11/10/2022</t>
  </si>
  <si>
    <t>KP khoán bảo vệ rừng Nà Nooc</t>
  </si>
  <si>
    <t>KP trồng cây phân tán</t>
  </si>
  <si>
    <t>Chi thu hồi lâm sản</t>
  </si>
  <si>
    <t>Chi tuyên truyền PCCCR &amp; QLBVR</t>
  </si>
  <si>
    <t>KP tổ chức Hội xuân</t>
  </si>
  <si>
    <t>KP tổ chức ngày Quốc tế phụ nữ 8/3</t>
  </si>
  <si>
    <t>Tổ chức và thành lập đội thi dân vũ thể thao trực tuyến</t>
  </si>
  <si>
    <t>KP tổ chức các hoạt động văn hóa tại Hội xuân</t>
  </si>
  <si>
    <t>Tham gia môn bơi lội trong Chương trình Đại hội TDTT tỉnh năm 2022</t>
  </si>
  <si>
    <t>Kinh phí thi giải cầu lông thành phố</t>
  </si>
  <si>
    <t>KP chi trả lương, phụ cấp và các khoản nộp theo năm 2022</t>
  </si>
  <si>
    <t>Kinh phí vật tư y tế phục vụ công tác phòng, chống dịch Covid-19</t>
  </si>
  <si>
    <t>KP mua trang thiết bị phục vụ điều trị cho bệnh nhân Covid-19</t>
  </si>
  <si>
    <t>KP thuốc điều trị bệnh nhân Covid-19</t>
  </si>
  <si>
    <t>KP xăng xe ô tô vận chuyển bệnh nhân Covid-19</t>
  </si>
  <si>
    <t xml:space="preserve">BIỂU TỔNG HỢP HỖ TRỢ, BỔ SUNG KINH PHÍ CHO CÁC ĐƠN VỊ NĂM 2022 
TỪ NGUỒN NGÂN SÁCH TỈNH  </t>
  </si>
  <si>
    <t>CHI CHƯƠNG TRÌNH MỤC TIÊU QUỐC GIA</t>
  </si>
  <si>
    <t>Cộng</t>
  </si>
  <si>
    <t>Ban QLDA ĐTXD TP</t>
  </si>
  <si>
    <t>3038/QĐ-UBND ngày 06/12/2021</t>
  </si>
  <si>
    <t>Chương trình mục tiêu quốc gia phát triển kinh tế - xã hội vùng đồng bào dân tộc thiểu số và miền núi</t>
  </si>
  <si>
    <t>Chương trình mục tiêu quốc gia xây dựng nông thôn mới</t>
  </si>
  <si>
    <t>BIỂU PHÂN BỔ, ĐIỀU CHỈNH KẾ HOẠCH ĐẦU TƯ CÔNG NĂM 2022 NGUỒN VỐN NGÂN SÁCH ĐỊA PHƯƠNG</t>
  </si>
  <si>
    <t>Quyết định đầu tư/Quyết định phê duyệt dự toán</t>
  </si>
  <si>
    <t>Quyết định phê duyệt quyết toán</t>
  </si>
  <si>
    <t>Kế hoạch sau điều chỉnh năm 2022</t>
  </si>
  <si>
    <t>Chủ đầu tư/Đơn vị thực hiện</t>
  </si>
  <si>
    <t>Số quyết định; ngày tháng năm ban hành</t>
  </si>
  <si>
    <t>Trong đó: Nguồn vốn thành phố</t>
  </si>
  <si>
    <t>Số quyết định; ngày, tháng năm ban hành</t>
  </si>
  <si>
    <t>Giá trị quyết toán</t>
  </si>
  <si>
    <t>Trong đó: Năm 2022</t>
  </si>
  <si>
    <t>13=9+10-11</t>
  </si>
  <si>
    <t>NGUỒN CÂN ĐỐI NGÂN SÁCH</t>
  </si>
  <si>
    <t>Trạm y tế phường Nguyễn Thị Minh Khai</t>
  </si>
  <si>
    <t>Cải tạo, nâng cấp trường THCS Xuất Hóa, giai đoạn 2</t>
  </si>
  <si>
    <t>QĐ 26/QĐ-BQL ngày 30/5/2022</t>
  </si>
  <si>
    <t>Quy hoạch</t>
  </si>
  <si>
    <t>Hỗ trợ kinh phí lập quy hoạch chung xã</t>
  </si>
  <si>
    <t>Chương trình mục tiêu quốc gia giảm nghèo bền vững</t>
  </si>
  <si>
    <t>Tiểu dự án 3 (dự án 4): Hỗ trợ việc làm bền vững (Mua sắm trang thiết bị công nghệ thông tin để hiện đại hóa hệ thống thông tin thị trường lao động)</t>
  </si>
  <si>
    <t>Phòng LĐ TB&amp;XH</t>
  </si>
  <si>
    <t>Tiểu dự án 1 (dự án 4): Đầu tư cơ sở hạ tầng thiết yếu, phục vụ sản xuất, đời sống trong vùng đồng bào DTTS và miền núi</t>
  </si>
  <si>
    <t>Các công trình chuyển tiếp từ năm 2021</t>
  </si>
  <si>
    <t>a</t>
  </si>
  <si>
    <t>Xây mới đường GTNT nội thôn Nà Chuông</t>
  </si>
  <si>
    <t>b</t>
  </si>
  <si>
    <t>Đường GTNT Bản Pẻn</t>
  </si>
  <si>
    <t>c</t>
  </si>
  <si>
    <t>Xây dựng mới khu thể thao thôn</t>
  </si>
  <si>
    <t>Các công trình thực hiện năm 2022</t>
  </si>
  <si>
    <t>Xây mới đường GTNT ngõ xóm thôn Nam Đội Thân (khe Cốc Chanh)</t>
  </si>
  <si>
    <t>Xây dựng khu thể thao thôn Tân Thành</t>
  </si>
  <si>
    <t>Đường GTNT liên thôn Bản Bung</t>
  </si>
  <si>
    <t>NGUỒN THU TIỀN SỬ DỤNG ĐẤT</t>
  </si>
  <si>
    <t>1</t>
  </si>
  <si>
    <t>Cải tạo, nâng cấp khu vực phòng thủ thành phố Bắc Kạn</t>
  </si>
  <si>
    <t>35/QĐ-UBND ngày 26/7/2021</t>
  </si>
  <si>
    <t>41/QĐ-UBND ngày 13/7/2022</t>
  </si>
  <si>
    <t>3026/QĐ-UBND ngày 03/12/2022</t>
  </si>
  <si>
    <t>3</t>
  </si>
  <si>
    <t>Khu tái định cư Đức Xuân, thị xã Bắc Kạn</t>
  </si>
  <si>
    <t>1995/QĐ-UBND ngày 25/10/2011</t>
  </si>
  <si>
    <t>1792/QĐ-UBND ngày 29/9/2021</t>
  </si>
  <si>
    <t>4</t>
  </si>
  <si>
    <t>Đường nhánh từ đường Võ Nguyên Giáp, đến đường Thanh Niên, phường Sông Cầu</t>
  </si>
  <si>
    <t>1268/QĐ-UBND ngày 25/6/2019</t>
  </si>
  <si>
    <t>1565/QĐ-UBND ngày 04/8/2022</t>
  </si>
  <si>
    <t>5</t>
  </si>
  <si>
    <t>1010/QĐ-UBND ngày 29/6/2021</t>
  </si>
  <si>
    <t>6</t>
  </si>
  <si>
    <t>Khu dân cư Thôm Dầy, phường Sông Cầu, thành phố Bắc Kạn</t>
  </si>
  <si>
    <t>2389/QĐ-UBND ngày 12/11/2019</t>
  </si>
  <si>
    <t>7</t>
  </si>
  <si>
    <t>2305/QĐ-UBND ngày 30/10/2019</t>
  </si>
  <si>
    <t>8</t>
  </si>
  <si>
    <t>Hạ tầng kỹ thuật cụm công nghiệp Huyền Tụng, thành phố Bắc Kạn</t>
  </si>
  <si>
    <t>3134/QĐ-UBND ngày 25/12/2020</t>
  </si>
  <si>
    <t>9</t>
  </si>
  <si>
    <t>10</t>
  </si>
  <si>
    <t>Cải tạo, nâng cấp trường Tiểu học Xuất Hóa, thành phố Bắc Kạn</t>
  </si>
  <si>
    <t>Trả nợ gốc + lãi vay vốn WB</t>
  </si>
  <si>
    <t>Kế hoạch vốn chưa phân bổ</t>
  </si>
  <si>
    <t>Lũy kế vốn đã phân bổ đến 30/11/2022</t>
  </si>
  <si>
    <t>Nâng cấp đường QL3 cũ đoạn qua tổ 1,2 phường Nguyễn Thị Minh Khai, thành phố Bắc Kạn</t>
  </si>
  <si>
    <t xml:space="preserve"> - Từ đất</t>
  </si>
  <si>
    <t>Dự án 1</t>
  </si>
  <si>
    <t>Dự án 3</t>
  </si>
  <si>
    <t>Dự án 4</t>
  </si>
  <si>
    <t>Dự án 5</t>
  </si>
  <si>
    <t>Dự án 6</t>
  </si>
  <si>
    <t>Dự án 7</t>
  </si>
  <si>
    <t>Dự án 8</t>
  </si>
  <si>
    <t>Dự án 9</t>
  </si>
  <si>
    <t>Dự án 10</t>
  </si>
  <si>
    <t>Sự nghiệp kinh tế</t>
  </si>
  <si>
    <t>Tổng dự án 3</t>
  </si>
  <si>
    <t>Sư nghiệp kinh tế</t>
  </si>
  <si>
    <t>Tổng dự án 5</t>
  </si>
  <si>
    <t>Sự nghiệp giáo dục, đào tạo và dạy nghề</t>
  </si>
  <si>
    <t>Sự nghiệp Văn hóa Thông tin</t>
  </si>
  <si>
    <t xml:space="preserve"> Sự nghiệp Y tế</t>
  </si>
  <si>
    <t xml:space="preserve"> Sự nghiệp bảo đảm xã hội</t>
  </si>
  <si>
    <t>Tổng dự án 9</t>
  </si>
  <si>
    <t>Sự nghiệp đảm bảo xã hội</t>
  </si>
  <si>
    <t>Tổng dự án 10</t>
  </si>
  <si>
    <t>Sự nghiệp văn hóa thông tin</t>
  </si>
  <si>
    <t>Tiểu dự án 1</t>
  </si>
  <si>
    <t>Tiểu dự án 2</t>
  </si>
  <si>
    <t>Tổng dự án 4</t>
  </si>
  <si>
    <t>Tiểu dự án 3</t>
  </si>
  <si>
    <t>Tiểu dự án 4</t>
  </si>
  <si>
    <t>Tổng dự án 1</t>
  </si>
  <si>
    <t>Tổng cộng</t>
  </si>
  <si>
    <t>Tổng dự án 6</t>
  </si>
  <si>
    <t>Tổng dự án 7</t>
  </si>
  <si>
    <t>Tổng dự án 8</t>
  </si>
  <si>
    <t>NSTW</t>
  </si>
  <si>
    <t>NSĐP đối ứng</t>
  </si>
  <si>
    <t>Phòng VHTT</t>
  </si>
  <si>
    <t>Phòng LĐ, TB&amp;XH</t>
  </si>
  <si>
    <t>Hội phụ nữ</t>
  </si>
  <si>
    <t>Tổng vốn Chương trình</t>
  </si>
  <si>
    <t>TỔNG</t>
  </si>
  <si>
    <t xml:space="preserve">Tổng </t>
  </si>
  <si>
    <t>NSĐP</t>
  </si>
  <si>
    <t>Tổng</t>
  </si>
  <si>
    <t>Chi tiết từng dự án thành phần</t>
  </si>
  <si>
    <t>Dự án 1: Hỗ trợ đầu tư phát triển hạ tầng kinh tế xã hội các huyện nghèo</t>
  </si>
  <si>
    <t>Dự án 2: Đa dạng hóa sinh kế, phát triển mô hình giảm nghèo</t>
  </si>
  <si>
    <t>Dự án 3: Hỗ trợ phát triển sản xuất, cải thiện dinh dưỡng</t>
  </si>
  <si>
    <t xml:space="preserve">Dự án 4: Phát triển giáo dục nghề nghiệp, việc làm bền vững </t>
  </si>
  <si>
    <t>Dự án 5: Hỗ trợ nhà ở cho hộ nghèo, hộ cận nghèo trên địa bàn huyện nghèo</t>
  </si>
  <si>
    <t>Dự án 6: Truyền thông và giảm nghèo về thông tin</t>
  </si>
  <si>
    <t>Dự án 7: Nâng cao năng lực và giám sát, đánh giá Chương trình</t>
  </si>
  <si>
    <t>Tiểu dự án 1: Hỗ trợ phát triển sản xuất trong lĩnh vực nông nghiệp</t>
  </si>
  <si>
    <t xml:space="preserve"> Tiểu dự án 2: Cải thiện dinh dưỡng</t>
  </si>
  <si>
    <t>Tổng cộng dự án 4</t>
  </si>
  <si>
    <t>Tiểu dự án 1: Phát triển giáo dục nghề nghiệp vùng nghèo, vùng khó khăn</t>
  </si>
  <si>
    <t>Tiểu dự án 2: Hỗ trợ người lao động đi làm việc ở nước ngoài theo hợp đồng</t>
  </si>
  <si>
    <t>Tiểu dự án 3: Hỗ trợ việc làm bền vững</t>
  </si>
  <si>
    <t>Tổng cộng dự án 6</t>
  </si>
  <si>
    <t>Tiểu dự án 1: Giảm nghèo về thông tin</t>
  </si>
  <si>
    <t>Tiểu dự án 2: Truyền thông về giảm nghèo đa chiều</t>
  </si>
  <si>
    <t>Tổng cộng dự án 7</t>
  </si>
  <si>
    <t>Tiểu dự án 1: Nâng cao năng lực thực hiện Chương trình</t>
  </si>
  <si>
    <t>Tiểu dự án 2: Giám sát, đánh giá</t>
  </si>
  <si>
    <t>Hỗ trợ một số cơ sở giáo dục nghề nghiệp công lập trên địa bàn tỉnh</t>
  </si>
  <si>
    <t>Hỗ trợ đào tạo nghề cho người lao động thuộc hộ nghèo, hộ cận nghèo, hộ mới thoát nghèo; người có thu nhập thấp</t>
  </si>
  <si>
    <t>Lĩnh vực chi: Sự nghiệp kinh tế</t>
  </si>
  <si>
    <t>Dự phòng theo quy định</t>
  </si>
  <si>
    <t xml:space="preserve"> PHÂN BỔ VỐN SỰ NGHIỆP THUỘC CHƯƠNG TRÌNH MTQG GIẢM NGHÈO BỀN VỮNG NĂM 2024</t>
  </si>
  <si>
    <t>BẢNG PHÂN BỔ CHI TIẾT NGUỒN VỐN SỰ NGHIỆP CHO CÁC ĐƠN VỊ THỰC HIỆN CHƯƠNG TRÌNH MỤC TIÊU QUỐC GIA PHÁT TRIỂN KINH TẾ -  XÃ HỘI VÙNG ĐỒNG BÀO DÂN TỘC THIỂU SỐ VÀ MIỀN NÚI NĂM 2024</t>
  </si>
  <si>
    <t>UBMTTQ</t>
  </si>
  <si>
    <t>QDD 561</t>
  </si>
  <si>
    <t>Xử lý tiền ẩn tai nạn giao thông, cạp mở rộng đường Hoàng Trường Minh</t>
  </si>
  <si>
    <t>Tổng dự toán phân bổ cho các đơn vị/địa phương năm 2024</t>
  </si>
  <si>
    <t>Nội dung 4</t>
  </si>
  <si>
    <t>Tổng cộng dự án 3</t>
  </si>
  <si>
    <t>Sự nghiệp y tế</t>
  </si>
  <si>
    <t>Sự nghiệp giáo dục - đào tạo và dạy nghề</t>
  </si>
  <si>
    <t>Sự nghiệp văn hóa - thông tin</t>
  </si>
  <si>
    <t>Quản lý nhà nước, đảng và đoàn thể</t>
  </si>
  <si>
    <t>Trung tâm Y tế</t>
  </si>
  <si>
    <t>Trung tâm Chính trị</t>
  </si>
  <si>
    <t>Phân bổ để thực hiện các nhiệm vụ cấp bách khác</t>
  </si>
  <si>
    <t>Chi khác ngân sách</t>
  </si>
  <si>
    <t>D</t>
  </si>
  <si>
    <t>Vốn sự nghiệp</t>
  </si>
  <si>
    <t>Phụ biểu 03</t>
  </si>
  <si>
    <t>Quyết định</t>
  </si>
  <si>
    <t>Cấp thành phố</t>
  </si>
  <si>
    <t>Đơn vị sử dụng</t>
  </si>
  <si>
    <t>Tổng được giao</t>
  </si>
  <si>
    <t>Tổng chi</t>
  </si>
  <si>
    <t>Tổng còn lại</t>
  </si>
  <si>
    <t xml:space="preserve">Dự phòng giao đầu năm </t>
  </si>
  <si>
    <t>2</t>
  </si>
  <si>
    <t>Ban dịch vụ công ích</t>
  </si>
  <si>
    <t>Xây dựng tuyến phố đi bộ thành phố Bắc Kạn giai đoạn I</t>
  </si>
  <si>
    <t>Dự toán năm 2025</t>
  </si>
  <si>
    <t>THỰC HIỆN KINH PHÍ DỰ PHÒNG NGÂN SÁCH THÀNH PHỐ 11 THÁNG NĂM 2024</t>
  </si>
  <si>
    <t>Chi sự nghiệp</t>
  </si>
  <si>
    <t>ĐÁNH GIÁ THỰC HIỆN CHI CTMTQG CỦA NGÂN SÁCH CẤP HUYỆN, XÃ CHO TỪNG CƠ QUAN, TỔ CHỨC THEO LĨNH VỰC NĂM 2024</t>
  </si>
  <si>
    <t>Quy hoạch chung xây dựng thành phố Bắc Kạn đến năm 2045</t>
  </si>
  <si>
    <t>Kiên cố hóa kênh mương nội đồng thôn Nà Dì, xã Dương Quang, thành phố Bắc Kạn</t>
  </si>
  <si>
    <t>Công trình Ống thủy lợi cánh đồng Pác Bó, thôn Bản Giềng, xã Dương Quang, thành phố Bắc Kạn</t>
  </si>
  <si>
    <t>Chi đầu tư</t>
  </si>
  <si>
    <t>QĐ 1708</t>
  </si>
  <si>
    <t>QĐ 1708 (2023)</t>
  </si>
  <si>
    <t>QĐ 599</t>
  </si>
  <si>
    <t>Danh mục công trình</t>
  </si>
  <si>
    <t>Đơn vị thực hiện</t>
  </si>
  <si>
    <t>Sự nghiệp đô thị, sự nghiệp môi trường, sự nghiệp kinh tế</t>
  </si>
  <si>
    <t>Chi phí thực hiện cung ứng các sản phẩm, dịch vụ công</t>
  </si>
  <si>
    <t>Duy trì hệ thống chiếu sáng đô thị</t>
  </si>
  <si>
    <t>Chi phí quản lý, giám sát thực hiện cung ứng các sản phẩm, dịch vụ công ích</t>
  </si>
  <si>
    <t>Sửa chữa các phòng học và mở rộng đường vào trường Mầm non Sông Cầu</t>
  </si>
  <si>
    <t>Xây dựng đường N9-N10 và N5-N10 khu dân cư Quang Sơn</t>
  </si>
  <si>
    <t>Cải tạo, sửa chữa trụ sở làm việc UBND các xã, phường (Dương Quang, Nông Thượng, Xuất Hóa), thành phố Bắc Kạn</t>
  </si>
  <si>
    <t>Nhà tạm giữ hành chính công an thành phố Bắc kạn</t>
  </si>
  <si>
    <t>Trả nợ quyết toán</t>
  </si>
  <si>
    <t>Cải tạo, sửa chữa nhà bếp và các công trình phụ trợ trường Tiểu học Phùng Chí Kiên, thành phố thành phố Bắc Kạn</t>
  </si>
  <si>
    <t>Trường Tiểu học Đức Xuân II, thành phố Bắc Kạn</t>
  </si>
  <si>
    <t>Trường Mầm non Dương Quang, thành phố Bắc Kạn</t>
  </si>
  <si>
    <t>Đường vào hồ Nặm Cắt, thành phố Bắc Kạn</t>
  </si>
  <si>
    <t>Đường kết nối Phiêng My, thành phố Bắc Kạn</t>
  </si>
  <si>
    <t>Trường Mầm non Nguyễn Thị Minh Khai, thành phố Bắc Kạn (giai đoạn 3)</t>
  </si>
  <si>
    <t>Dư nguồn đến 31/12/2025</t>
  </si>
  <si>
    <t>TÌNH HÌNH GIẢI NGÂN KẾ HOẠCH VỐN NĂM 2024</t>
  </si>
  <si>
    <t>ĐVT: Triệu đồng./.</t>
  </si>
  <si>
    <t>Kế hoạch vốn năm 2024</t>
  </si>
  <si>
    <t>Thực hiện đến 30/11/2024</t>
  </si>
  <si>
    <t>Ước thực hiện cả năm</t>
  </si>
  <si>
    <t>So sánh kế hoạch giao (%)</t>
  </si>
  <si>
    <t xml:space="preserve">  </t>
  </si>
  <si>
    <t>Cải tạo, sửa chữa, nâng cấp trường THCS Đức Xuân, thành phố Bắc Kạn</t>
  </si>
  <si>
    <t>Dự án chuẩn bị đầu tư, khởi công mới</t>
  </si>
  <si>
    <t>Cải tạo, nâng cấp trường TH&amp;THCS Nông Thượng, thành phố Bắc Kạn</t>
  </si>
  <si>
    <t>Quy hoạch chi tiết Trung tâm xã Nông Thượng, thành phố Bắc Kạn, tỷ lệ 1/500</t>
  </si>
  <si>
    <t>Cải tạo, nâng cấp đường từ Quốc lộ 3 lên đồi Chánh sứ, tỉnh Bắc Kạn</t>
  </si>
  <si>
    <t>Kế hoạch chưa phân bổ</t>
  </si>
  <si>
    <t>NGUỒN THU TỪ SỬ DỤNG ĐẤT 2024</t>
  </si>
  <si>
    <t>Dự án chuẩn bị đầu tư</t>
  </si>
  <si>
    <t>Kè chống sạt lở ứng phó biến đổi khí hậu, bảo vệ dân sinh và phát triển nông nghiệp tỉnh Bắc Kạn</t>
  </si>
  <si>
    <t>NGUỒN TĂNG THU, TIẾT KIỆM CHI TỪ SỬ DỤNG ĐẤT NĂM 2023</t>
  </si>
  <si>
    <t>NGUỒN TIẾT KIỆM CHI NĂM 2023</t>
  </si>
  <si>
    <t>Lập quy hoạch phân khu N2</t>
  </si>
  <si>
    <t>Lập quy hoạch phân khu N3</t>
  </si>
  <si>
    <t xml:space="preserve">Cân đối NSĐP (tỉnh điều hành) </t>
  </si>
  <si>
    <t>Sửa chữa nâng cấp trường THCS Huyền Tụng thành phố Bắc Kạn</t>
  </si>
  <si>
    <t>Tăng thu tiết kiệm chi</t>
  </si>
  <si>
    <t>Nguồn vốn khắc phục hậu quả thiên tai từ Dự phòng NSTW</t>
  </si>
  <si>
    <t>Kè khắc phục sạt lở bờ suối khu vực Nà Chỏm - Quan Nưa, xã Dương Quang</t>
  </si>
  <si>
    <t xml:space="preserve">Ngân sách trung ương </t>
  </si>
  <si>
    <t>Đường kết nối vào Phiêng My</t>
  </si>
  <si>
    <t>Đường vào Hồ Nặm Cắt</t>
  </si>
  <si>
    <t>VII</t>
  </si>
  <si>
    <t>Chương trình MTQG</t>
  </si>
  <si>
    <t>Chương trình MTQG phát triển KT-XH vùng đồng bào dân tộc thiểu số và miền núi</t>
  </si>
  <si>
    <t>Xây dựng các công trình phụ trợ của nhà văn hóa Tổ Khuổi Pái</t>
  </si>
  <si>
    <t>Chương trình MTQG xây dựng nông thôn mới</t>
  </si>
  <si>
    <t>Xây dựng đường nội thôn Khuổi Chang (tuyến từ nhà ông Nàm đến nhà ông Báo)</t>
  </si>
  <si>
    <t>Xây dựng đường nội thôn Nà Quáng - Nà Kéo, thôn Nà Chuông, xã Nông Thượng</t>
  </si>
  <si>
    <t>Xây dựng đường nội thôn Khuổi Chang (tuyến từ nhà ông Cường đến nhà ông Hoạt)</t>
  </si>
  <si>
    <t>Xây dựng rãnh thoát nước Tân Thành - Khuổi Chang</t>
  </si>
  <si>
    <t>Xây dựng đường ngõ xóm Bản Vá, thôn Nà Chuông</t>
  </si>
  <si>
    <t>San gạt mặt sân thể thao xã Dương Quang</t>
  </si>
  <si>
    <t>Đường GTNT nội thôn Bản Giềng, xã Dương Quang</t>
  </si>
  <si>
    <t>Đường giao thông nông thôn nội thôn Nà Vịt, xã Nông Thượng (vốn kéo dài 2023)</t>
  </si>
  <si>
    <t>Đường giao thông nông thôn nội thôn Nà Vịt, xã Nông Thượng (vốn 2024)</t>
  </si>
  <si>
    <t>VIII</t>
  </si>
  <si>
    <t>Hỗ trợ địa phương thực hiện nông thôn mới</t>
  </si>
  <si>
    <t>IX</t>
  </si>
  <si>
    <t>Hỗ trợ địa phương lập quy hoạch điểm dân cư nông thôn</t>
  </si>
  <si>
    <t>Quy hoạch chi tiết điểm dân cư nông thôn tại xã Dương Quang, thành phố Bắc Kạn, tỷ lệ 1/500</t>
  </si>
  <si>
    <t>X</t>
  </si>
  <si>
    <t>NGUỒN TÀI TRỢ</t>
  </si>
  <si>
    <t>Lập quy hoạch phân khu N7 phía Đông, thành phố Bắc Kạn, tỷ lệ 1/2000</t>
  </si>
  <si>
    <t>TTYT</t>
  </si>
  <si>
    <t>Các xã phường</t>
  </si>
  <si>
    <t>UBNDp Sông Cầu</t>
  </si>
  <si>
    <r>
      <t xml:space="preserve">Trong đó: Hỗ trợ từ NSĐP </t>
    </r>
    <r>
      <rPr>
        <sz val="11"/>
        <color theme="1"/>
        <rFont val="Times New Roman"/>
        <family val="1"/>
      </rPr>
      <t>(nếu có)</t>
    </r>
  </si>
  <si>
    <t>QĐ  3389/QĐ-UBND ngày 20/12/2023</t>
  </si>
  <si>
    <t>Dụ phòng bổ sung trong năm</t>
  </si>
  <si>
    <t>KP bảo vệ tài sản, chống lấn chiếm đối với khu đất Bệnh viện đa khoa tỉnh (cũ)</t>
  </si>
  <si>
    <t>Kinh phí may khăn trải bàn và phông hội trường</t>
  </si>
  <si>
    <t>Lễ hội văn hóa ẩm thực các dân tộc TPBK năm 2023</t>
  </si>
  <si>
    <t>KP xây dựng văn bản QPPL</t>
  </si>
  <si>
    <t>Tuần văn hóa - Du lịch tỉnh Bắc Kạn năm 2024</t>
  </si>
  <si>
    <t>Trung tâm VHTT&amp;TT</t>
  </si>
  <si>
    <t>Phòng Văn hóa và thông tin</t>
  </si>
  <si>
    <t>Kinh phí đảm bảo an ninh trật tự Tuần văn hóa - Du lịch tỉnh BK</t>
  </si>
  <si>
    <t>Kinh phí thực hiện đề án 06 năm 2024</t>
  </si>
  <si>
    <t>Kinh phí phục vụ Đại hội thi đua quyết thắng LLVT thành phố</t>
  </si>
  <si>
    <t>Ban chỉ huy quân sự TP</t>
  </si>
  <si>
    <t>Kinh phí tổ chức tọa đảm buổi giao nhận quan năm 2024</t>
  </si>
  <si>
    <t>KP Đại hội nhiệm kỳ 2024-2029</t>
  </si>
  <si>
    <t>Hội người Cao tuỏi</t>
  </si>
  <si>
    <t>QĐ 854/QĐ-UBND ngày 03/04/2024</t>
  </si>
  <si>
    <t>QĐ1481/QĐ-UBND ngày 03/6/2024</t>
  </si>
  <si>
    <t>Kinh phí phục vụ hội thao dân quân cơ động (bao gồm tổ chức thi cấp thành phố và tham gia dự thi cấp tỉnh)</t>
  </si>
  <si>
    <t>Kinh phí phục vụ luyện tập và tham gia thi đấu tại Hội thi nghiệp vụ tìm kiếm cứu nạn cứu hộ : "Tổ liên gia an toàn PCCC" tỉnh Bắc Kạn năm 2024</t>
  </si>
  <si>
    <t>Kinh phí bồi thường giải phóng mặt bằng để chi trả cho hộ gia đình bà Ma Thị Kim thuộc công trình khu tái định cư Đức Xuân</t>
  </si>
  <si>
    <t>Kinh phí đảm bảo an ninh phố đi bộ (năm 2024)</t>
  </si>
  <si>
    <t xml:space="preserve">Kinh phí luyện tập và tổ chức lễ ra mắt lực lượng tham gia bảo vệ ANTT </t>
  </si>
  <si>
    <t xml:space="preserve">Kinh phí hỗ trợ điều động, luân chuyển </t>
  </si>
  <si>
    <t>Tuần Văn hóa - Du lịch tỉnh Bắc Kạn (KP phát sinh)</t>
  </si>
  <si>
    <t>Tổ chức các hoạt động văn hóa tại Phố đi bộ (năm 2024)</t>
  </si>
  <si>
    <t>Lễ ra mắt lực lượng tham gia bảo vệ an ninh, trật tự ở cơ sở</t>
  </si>
  <si>
    <t>Kinh phí  tổ chức lễ khai trương tuyến phố đi bộ</t>
  </si>
  <si>
    <t>Kinh phí mở lớp bồi dưỡng cập nhập kiến thức cho cán bộ quy hoạch UVBCH Đảng bộ thành phố và cơ sở</t>
  </si>
  <si>
    <t>Kinh phí tham gia thi tuyên truyền viên giỏi năm 2024</t>
  </si>
  <si>
    <t>Hỗ trợ tham gia hội thi văn nghệ tiếng hát CCB</t>
  </si>
  <si>
    <t>Kinh phí tăng biên chế, hướng dưỡng tập sự</t>
  </si>
  <si>
    <t>Bổ sung kinh phí thực hiện nhiệm vụ tại "Tuần văn hóa - Du lịch" tỉnh Bắc Kạn năm 2024 (kinh phí phát sinh)</t>
  </si>
  <si>
    <t>KP may trang phụ cho cơ quan</t>
  </si>
  <si>
    <t>Kinh phí tăng biên chế, công vụ cho chuyên viên tập sự</t>
  </si>
  <si>
    <t>TTVHTT&amp;TT</t>
  </si>
  <si>
    <t>Hội CCB</t>
  </si>
  <si>
    <t>Tranh tra</t>
  </si>
  <si>
    <t>Phòng TCKH</t>
  </si>
  <si>
    <t>Đội QLTTĐT</t>
  </si>
  <si>
    <t>Hỗ trợ tổ chức ngày hội toàn dân bảo vệ TQ</t>
  </si>
  <si>
    <t>Knh phí tổ chức đối thoại giữa Chủ tịch TP với Thanh niên năm 2024</t>
  </si>
  <si>
    <t>Bổ sung kinh phí ủy thác nguồn vốn cho Chi nhánh NHCSXH tỉnh thực hiện cho vây đối với người chấp hành xong án phạt tù năm 2024</t>
  </si>
  <si>
    <t>NHCSXH tỉnh</t>
  </si>
  <si>
    <t>QĐ1987/QĐ-UBND ngày 05/7/2024</t>
  </si>
  <si>
    <t>QĐ1908/QĐ-UBND ngày246/2024</t>
  </si>
  <si>
    <t>QĐ 2408/QĐ-UBND ngày 12/9/2024</t>
  </si>
  <si>
    <t>QĐ2128/QĐ-UBND ngày29/7/2024</t>
  </si>
  <si>
    <t>Kinh phí thựchiện xử lý khẩn cấp khu vức sạt lở tại tổ 4 phường Đức Xuân TP BK</t>
  </si>
  <si>
    <t>Ban QLDAĐT XD</t>
  </si>
  <si>
    <t>QĐ 2498/QĐ-UBND ngày 30/9/2024</t>
  </si>
  <si>
    <t>Kinh phí phụ vụ công tác thu thập hồ sơ cấp CCCD và HS định danh mức độ 2</t>
  </si>
  <si>
    <t>Kinh phí xây dựng công an kiểu mẫu về an ninh, trật tự và văn minh đô thị</t>
  </si>
  <si>
    <t>Kinh phí tuyên truyền cuộc điều tra thực  trạng 53 dân tộc thiểu số</t>
  </si>
  <si>
    <t>Kinh phí đoàn đi công tác tại Trung Quốc</t>
  </si>
  <si>
    <t>Kinh phí hoạt động của TT UBND-HĐND 4 tháng cuối năm 2024</t>
  </si>
  <si>
    <t>Kinh phí ban quản lý phố đi bộ năm 2024</t>
  </si>
  <si>
    <t>Kinh phí mai táng phí cho cán bộ hưởng hưu xã</t>
  </si>
  <si>
    <t>Kinh phí cho cán bộ nghỉ hưu tại xã từ tháng 5/12/2024</t>
  </si>
  <si>
    <t>Kinh phí mua loa phục vụ Phố đi bộ Sông Cầu</t>
  </si>
  <si>
    <t>Kinh phí mua vật tư và hỗ trợ cán bộ thú y và người trực tiếp tiêu hủy lợn do dịch tả Châu Phi</t>
  </si>
  <si>
    <t>Kinh phí tổ chức gày hội chuyển đổi số</t>
  </si>
  <si>
    <t>Kinh phí số hóa kết quả giải quyết thủ tục hành chính còn hiệu lực thuộc thẩm quyền giải quyết của các cơ quan, đơn vị năm 2024</t>
  </si>
  <si>
    <t xml:space="preserve">Hỗ trợ kinh phí xây dựng đơn vị điểm vững mạnh toàn diện " Mẫu mực tiêu biểu" và xây dựng đơn vị điểm toàn diện và các mặt công tác; xây dựng đơn vị điểm về huấn luyện điều lệnh, xây dựng chính quy, quản lý kỷ luật năm 2024 </t>
  </si>
  <si>
    <t>Hỗ trợ hoạt động kỷ niệm 80 năm ngày thành lập Quân đội nhân dân Việt Nam 22/12</t>
  </si>
  <si>
    <t>Hỗ trợ kinh phí nước uống và trang phục biểu diễn tại phố đi bộ năm 2024</t>
  </si>
  <si>
    <t>Sửa chữa khắc phục các hư hỏng và xử lý rác ùn tắc tại đập dâng Sông Cầu thuộc tổ 2 phường Đức Xuân, thành phố Bắc Kạn</t>
  </si>
  <si>
    <t>UBND xã Nông Tượng</t>
  </si>
  <si>
    <t>TT dịch vụ NN</t>
  </si>
  <si>
    <t>Phòng VH thông tin</t>
  </si>
  <si>
    <t>Các xã, phường</t>
  </si>
  <si>
    <t>KP chi trả lương, phụ cấp cho biên chế bổ sungvà XDVBQPPL</t>
  </si>
  <si>
    <t>Thu trung ương</t>
  </si>
  <si>
    <t>Thu địa phương</t>
  </si>
  <si>
    <t>Phụ biểu 07</t>
  </si>
  <si>
    <t>Kinh phí sự nghiệp kinh tế</t>
  </si>
  <si>
    <t>Kinh phí sự nghiệp giáo dục</t>
  </si>
  <si>
    <t>Kinh phí đầu năm</t>
  </si>
  <si>
    <t>Kinh phí phân bổ trong năm</t>
  </si>
  <si>
    <t>THỰC HIỆN KINH PHÍ SỰ NGHIỆP CHƯA PHÂN BỔ ĐẦU NĂM 2024</t>
  </si>
  <si>
    <t>Phân bổ, giao dự toán và điều chỉnh kinh phí cho các cơ quan, đơn vị thực hiện nhiệm vụ năm 2024 ( bổ sung lần 1)</t>
  </si>
  <si>
    <t>Nghị quyết HĐND thành phố</t>
  </si>
  <si>
    <t>Quyết định UBND thành phố</t>
  </si>
  <si>
    <t>Số, ngày tháng</t>
  </si>
  <si>
    <t>NQ số 356/NQ-HĐND ngày 18/12/2023</t>
  </si>
  <si>
    <t>QĐ 928/QĐ-UBND ngày10/4/2024</t>
  </si>
  <si>
    <t>Điều chỉnh, bổ sung kinh phí cho các cơ quan, đơn vị thực hiện nhiệm vụ năm 2024 ( bổ sung lần 2)</t>
  </si>
  <si>
    <t>NQ số 65/NQ-HĐND ngày 08/4/2024</t>
  </si>
  <si>
    <t>QĐ 2046/QĐ-UBND ngày 15/7/2024</t>
  </si>
  <si>
    <t>NQ số 210/NQ-HĐND ngày 03/7/2024</t>
  </si>
  <si>
    <t>Phân bổ, giao dự toán và điều chỉnh kinh phí cho các cơ quan, đơn vị thực hiện nhiệm vụ năm 2024 ( bổ sung lần 3)</t>
  </si>
  <si>
    <t>NQ số 325/NQ-HĐND ngày 23/10/2024</t>
  </si>
  <si>
    <t>QĐ 2616/QĐ-UBND ngày 25/10/2024</t>
  </si>
  <si>
    <t>Kinh phí còn lại chưa phân bổ</t>
  </si>
  <si>
    <t>ĐÁNH GIÁ CÂN ĐỐI NGÂN SÁCH ĐỊA PHƯƠNG NĂM 2025</t>
  </si>
  <si>
    <t>Thu bổ sung thực hiện cải cách tiền lương</t>
  </si>
  <si>
    <t>Thu viện trợ, tài trợ, huy động, đóng góp</t>
  </si>
  <si>
    <t>ĐÁNH GIÁ THỰC HIỆN THU NGÂN SÁCH NHÀ NƯỚC THEO LĨNH VỰC NĂM 2025</t>
  </si>
  <si>
    <t>Ước thực hiện năm 2025</t>
  </si>
  <si>
    <t xml:space="preserve"> - Từ tài sản phương tiện</t>
  </si>
  <si>
    <t xml:space="preserve"> - Phí, lệ phí trung ương</t>
  </si>
  <si>
    <t xml:space="preserve"> - Phí, lệ phí địa phương</t>
  </si>
  <si>
    <t xml:space="preserve"> - Thu trung ương</t>
  </si>
  <si>
    <t xml:space="preserve"> - Thu địa phương</t>
  </si>
  <si>
    <t>Biểu số 02</t>
  </si>
  <si>
    <t>Biểu số 01</t>
  </si>
  <si>
    <t>ĐÁNH GIÁ THỰC HIỆN CHI NGÂN SÁCH ĐỊA PHƯƠNG THEO CƠ CẤU CHI NĂM 2025</t>
  </si>
  <si>
    <t>Kinh phí quản lý, bảo trì đường bộ cho các quỹ bảo trì đường bộ địa phương</t>
  </si>
  <si>
    <t>CHI TỪ NGUỒN HUY ĐỘNG, ĐÓNG GÓP</t>
  </si>
  <si>
    <t>Kinh phí chi trả cho cán bộ nghỉ hưu trước tuổi theo NĐ 178</t>
  </si>
  <si>
    <t>Kinh phí tặng quà cho nhân dân dịp Quốc khánh 2/9</t>
  </si>
  <si>
    <t>Kinh phí thực hiện sắp xếp đơn vị hành chính cấp xã theo NQ 76</t>
  </si>
  <si>
    <t>Kinh phí tổ chức Tết Trung thu</t>
  </si>
  <si>
    <t>Khắc phục hậu quả mưa lũ (đợt 1)</t>
  </si>
  <si>
    <t>KP đã phê duyệt trước sắp xếp</t>
  </si>
  <si>
    <t>Kinh phí chi trả thực hiện NĐ 154</t>
  </si>
  <si>
    <t>Kinh phí chi trả thực hiện NQ 07</t>
  </si>
  <si>
    <t>Kinh phí thực hiện xóa nhà tạm</t>
  </si>
  <si>
    <t>Quỹ Vì người nghèo</t>
  </si>
  <si>
    <t>Quỹ Đền ơn đáp nghĩa</t>
  </si>
  <si>
    <t>Quỹ Bảo trợ trẻ em</t>
  </si>
  <si>
    <t>Quỹ Người cao tuổi</t>
  </si>
  <si>
    <t>Quỹ Chữ thập đỏ</t>
  </si>
  <si>
    <t>Quỹ Khuyến học</t>
  </si>
  <si>
    <t>Quỹ Bảo trợ NN CĐDC</t>
  </si>
  <si>
    <t>Dư nguồn đến ngày 31/12/2024</t>
  </si>
  <si>
    <t>Đơn vị tính: Đồng</t>
  </si>
  <si>
    <t>Kế hoạch năm 2026</t>
  </si>
  <si>
    <t>NGÂN SÁCH PHƯỜNG</t>
  </si>
  <si>
    <t>Chi thuộc nhiệm vụ của ngân sách phường</t>
  </si>
  <si>
    <t>I- Thu nội địa</t>
  </si>
  <si>
    <t>Thu từ thuế sử dụng đất phi nông nghiệp</t>
  </si>
  <si>
    <t>Phí và lệ phí</t>
  </si>
  <si>
    <t>Tiền sử dụng đất</t>
  </si>
  <si>
    <t>Thu từ khu vực DNNN do trung ương quản lý (1)</t>
  </si>
  <si>
    <t>Thuế giá trị gia tăng</t>
  </si>
  <si>
    <t xml:space="preserve">Thu từ khu vực DNNN do địa phương quản lý (2) </t>
  </si>
  <si>
    <t>Thuế thu nhập doanh nghiệp</t>
  </si>
  <si>
    <t>Thuế tài nguyên</t>
  </si>
  <si>
    <t>Thuế tiêu thụ đặc biệt</t>
  </si>
  <si>
    <t>Phí, lệ phí trung ương</t>
  </si>
  <si>
    <t>Phí, lệ phí địa phương</t>
  </si>
  <si>
    <t>DỰ TOÁN THU NGÂN SÁCH NHÀ NƯỚC TRÊN ĐỊA BÀN THEO LĨNH VỰC NĂM 2026</t>
  </si>
  <si>
    <t>Chi từ nguồn huy động, đóng góp</t>
  </si>
  <si>
    <t>CHI CHUYỂN TRẢ NGÂN SÁCH CẤP TRÊN</t>
  </si>
  <si>
    <t>Dư nguồn đến 31/12/2026</t>
  </si>
  <si>
    <t>Chi chuyển trả ngân sách cấp trên</t>
  </si>
  <si>
    <t>E</t>
  </si>
  <si>
    <t>Biểu số 03</t>
  </si>
  <si>
    <t>Biểu số 04</t>
  </si>
  <si>
    <t>Thu ngân sách địa phương hưởng theo phân cấp</t>
  </si>
  <si>
    <t>Thu tiền thuê đất</t>
  </si>
  <si>
    <t>CÂN ĐỐI NGÂN SÁCH SÁCH ĐỊA PHƯƠNG NĂM 2026</t>
  </si>
  <si>
    <t>DỰ TOÁN CHI NGÂN SÁCH ĐỊA PHƯƠNG THEO CƠ CẤU CHI NĂM 2026</t>
  </si>
  <si>
    <t>Dự toán năm 2026</t>
  </si>
  <si>
    <t xml:space="preserve">A </t>
  </si>
  <si>
    <t>TỔNG CHI NGÂN SÁCH ĐỊA PHƯƠNG</t>
  </si>
  <si>
    <t xml:space="preserve">Chi xây dựng cơ bản </t>
  </si>
  <si>
    <t xml:space="preserve">Tiết kiệm 5% theo quy định tại Nghị quyết số 245/2025/QH15 ngày 13/11/2025 của Quốc hội </t>
  </si>
  <si>
    <t>Chi sự nghiệp giáo dục - đào tạo và dạy nghề</t>
  </si>
  <si>
    <t>Chi sự nghiệp khoa học công nghệ, đổi mới sáng tạo, 
chuyển đổi số</t>
  </si>
  <si>
    <t>Chi các chương trình mục tiêu nhiệm vụ</t>
  </si>
  <si>
    <t>Chi từ nguồn viện trợ, tài trợ, huy động, đóng góp</t>
  </si>
  <si>
    <t>Nguồn ngân sách Trung ương</t>
  </si>
  <si>
    <t>Nguồn ngân sách tỉnh</t>
  </si>
  <si>
    <t>Biểu số 08</t>
  </si>
  <si>
    <t>Tổng thu nội địa</t>
  </si>
  <si>
    <t>Tổng thu nội địa trừ tiền đất</t>
  </si>
  <si>
    <t>Tổng thu NSĐP</t>
  </si>
  <si>
    <t>Thu chuyển nguồn năm trước chuyển sang</t>
  </si>
  <si>
    <t>Bội chi NSĐP/Bội thu NSĐP</t>
  </si>
  <si>
    <t>Biểu số 09</t>
  </si>
  <si>
    <t>Danh mục dự án/ chương trình</t>
  </si>
  <si>
    <t>Thời gian khởi công và hoàn thành</t>
  </si>
  <si>
    <t>Quyết định chủ trương đầu tư hoặc Quyết định phê duyệt dự án</t>
  </si>
  <si>
    <t>Lũy kế vốn đã ngân sách địa phương bố trí đến hết năm 2025</t>
  </si>
  <si>
    <t>Dự kiến kế hoạch đầu tư công năm 2026</t>
  </si>
  <si>
    <t>Số, ngày,
tháng, năm</t>
  </si>
  <si>
    <t>Tổng số 
(tất cả các nguồn vốn)</t>
  </si>
  <si>
    <t>Trong đó: ngân sách địa phương</t>
  </si>
  <si>
    <t>Vốn khác</t>
  </si>
  <si>
    <t>Ghi chú ngày 09/11/2025</t>
  </si>
  <si>
    <t>Nguồn vốn Xây dựng cơ bản tập trung trong nước</t>
  </si>
  <si>
    <t>Quy hoạch chung phường Đức Xuân đến năm 2050</t>
  </si>
  <si>
    <t>Dự án khởi công mới giai đoạn 2026 - 2030</t>
  </si>
  <si>
    <t>Cải tạo, nâng cấp đường Bản Áng, phường Đức Xuân</t>
  </si>
  <si>
    <t>Nguồn vốn từ thu tiền sử dụng đất</t>
  </si>
  <si>
    <t>Giao thông</t>
  </si>
  <si>
    <t>Cải tạo, sửa chữa và nâng cấp các tuyến đường phố chính đô thị phường Đức Xuân</t>
  </si>
  <si>
    <t>Cải tạo, sửa chữa và nâng cấp các tuyến đường khu vực, nội bộ phường Đức Xuân</t>
  </si>
  <si>
    <t>Giáo dục đào tạo</t>
  </si>
  <si>
    <t xml:space="preserve">Đầu tư xây dựng trường mầm non Đức Xuân </t>
  </si>
  <si>
    <t>Cải tạo, sửa chữa và nâng cấp trường MN và TH Huyền Tụng</t>
  </si>
  <si>
    <t>Cải tạo, sửa chữa và nâng cấp trường MN và TH Nguyễn Thị Minh Khai</t>
  </si>
  <si>
    <t>Môi trường</t>
  </si>
  <si>
    <t>Xây dựng đấu nối hệ thống thoát nước thải sinh hoạt của các hộ dân phường Đức Xuân</t>
  </si>
  <si>
    <t>Tiết kiệm 5% theo quy định tại Nghị quyết số 245/2025/QH15 của Quốc Hội</t>
  </si>
  <si>
    <t>DỰ TOÁN CHI ĐẦU TƯ PHÁT TRIỂN PHƯỜNG ĐỨC XUÂN NĂM 2026 (NGUỒN VỐN NGÂN SÁCH ĐỊA PHƯƠNG)</t>
  </si>
  <si>
    <t>Chi phí điện năng tiêu thụ duy trì hệ thống chiếu sáng năm 2026</t>
  </si>
  <si>
    <t>Đơn vị tính:  Triệu đồng</t>
  </si>
  <si>
    <t>Chi quốc phòng, an ninh và trật tự ATXH</t>
  </si>
  <si>
    <t>Phòng Kinh tế, Hạ tầng và Đô thị</t>
  </si>
  <si>
    <t>Phòng Văn hóa - Xã hội</t>
  </si>
  <si>
    <t>Trung tâm phục vụ hành chính công</t>
  </si>
  <si>
    <t>Trung tâm dịch vụ tổng hợp</t>
  </si>
  <si>
    <t>Khối Đảng, MTTQ</t>
  </si>
  <si>
    <t>Văn phòng Đảng ủy</t>
  </si>
  <si>
    <t>Uỷ ban MTTQ</t>
  </si>
  <si>
    <t>Khối trường học</t>
  </si>
  <si>
    <t>Trường MN Đức Xuân</t>
  </si>
  <si>
    <t>Trường MN Nguyễn Thị Minh Khai</t>
  </si>
  <si>
    <t>Trường MN Huyền Tụng</t>
  </si>
  <si>
    <t>Trường TH Huyền Tụng</t>
  </si>
  <si>
    <t>Trường TH Đức Xuân</t>
  </si>
  <si>
    <t>Trường TH Nguyễn Thị Minh Khai</t>
  </si>
  <si>
    <t>Trường THCS Đức Xuân</t>
  </si>
  <si>
    <t>Trường THCS Huyền Tụng</t>
  </si>
  <si>
    <t>Công an phường</t>
  </si>
  <si>
    <t>DỰ TOÁN CHI THƯỜNG XUYÊN CHO TỪNG ĐƠN VỊ THEO LĨNH VỰC NĂM 2026</t>
  </si>
  <si>
    <t>Chi sự nghiệp khoa học và công nghệ</t>
  </si>
  <si>
    <t>Chi sự nghiệp môi trường</t>
  </si>
  <si>
    <t>10% tiết kiệm chi thường xuyên</t>
  </si>
  <si>
    <t>Tổng cộng chi thường xuyên</t>
  </si>
  <si>
    <t>Dự toán giao</t>
  </si>
  <si>
    <r>
      <t xml:space="preserve">Chi đầu tư phát triển </t>
    </r>
    <r>
      <rPr>
        <sz val="10"/>
        <color rgb="FF000000"/>
        <rFont val="Times New Roman"/>
        <family val="1"/>
      </rPr>
      <t>(Không kể chương trình MTQG)</t>
    </r>
  </si>
  <si>
    <r>
      <t xml:space="preserve">Chi thường xuyên </t>
    </r>
    <r>
      <rPr>
        <sz val="10"/>
        <color rgb="FF000000"/>
        <rFont val="Times New Roman"/>
        <family val="1"/>
      </rPr>
      <t>(Không kể chương trình MTQG)</t>
    </r>
  </si>
  <si>
    <t>Chi chương trình mục tiêu</t>
  </si>
  <si>
    <t>Chi thực hiện các chương trình MTQG</t>
  </si>
  <si>
    <t>Bổ sung có mục tiêu thực hiện chế độ, chính sách</t>
  </si>
  <si>
    <t>Uỷ ban MTTQ, các đoàn thể</t>
  </si>
  <si>
    <t>UBND phường điều hành</t>
  </si>
  <si>
    <t>DỰ TOÁN CHI NGÂN SÁCH CHO TỪNG CƠ QUAN, TỔ CHỨC THEO LĨNH VỰC NĂM 2026</t>
  </si>
  <si>
    <t>Chi quốc phòng, an ninh</t>
  </si>
  <si>
    <t>Công trình thực hiện năm 2026</t>
  </si>
  <si>
    <t>UBND phường</t>
  </si>
  <si>
    <t>ỦY BAN NHÂN DÂN</t>
  </si>
  <si>
    <t>Phụ lục 1</t>
  </si>
  <si>
    <t>PHƯỜNG ĐỨC XUÂN</t>
  </si>
  <si>
    <t xml:space="preserve"> BÁO CÁO THU NGÂN SÁCH PHƯỜNG NĂM 2025</t>
  </si>
  <si>
    <t>NỘI DUNG</t>
  </si>
  <si>
    <t>DỰ TOÁN GIAO NĂM 2025</t>
  </si>
  <si>
    <t>Thực hiện đến 30/9/2025</t>
  </si>
  <si>
    <t>Thực hiện tháng 10</t>
  </si>
  <si>
    <t>Tháng 11</t>
  </si>
  <si>
    <t>Tháng 12</t>
  </si>
  <si>
    <t>THỰC HIỆN ĐẾN 10/12/2025</t>
  </si>
  <si>
    <t>ƯỚC THỰC HIỆN NĂM 2025</t>
  </si>
  <si>
    <t>Thực hiện</t>
  </si>
  <si>
    <t>So với DT (%)</t>
  </si>
  <si>
    <t>Ước thực hiện</t>
  </si>
  <si>
    <t>cùng kỳ</t>
  </si>
  <si>
    <t>TỔNG THU NỘI ĐỊA</t>
  </si>
  <si>
    <t>THU NỘI ĐỊA TRỪ TIỀN SỬ DỤNG ĐẤT</t>
  </si>
  <si>
    <t>Thu từ DNNN TW</t>
  </si>
  <si>
    <t xml:space="preserve">- Thuế GTGT </t>
  </si>
  <si>
    <t>- Thuế TNDN</t>
  </si>
  <si>
    <t>- Thuế Tài nguyên</t>
  </si>
  <si>
    <t>Thu từ DNNN địa phương</t>
  </si>
  <si>
    <t>Khu vực ngoài quốc doanh</t>
  </si>
  <si>
    <t>- Thuế TTĐB</t>
  </si>
  <si>
    <t>Thuế Thu nhập cá nhân</t>
  </si>
  <si>
    <t>Lệ phí Trước bạ</t>
  </si>
  <si>
    <t>Thu tiền Sử dụng đất</t>
  </si>
  <si>
    <t>Thu khác</t>
  </si>
  <si>
    <t>Thu từ nhà tài trợ</t>
  </si>
  <si>
    <t>BÁO CÁO KẾT QUẢ CHI NSĐP NĂM 2025</t>
  </si>
  <si>
    <t>Lĩnh vực chi</t>
  </si>
  <si>
    <t xml:space="preserve">Dự toán giao đầu năm </t>
  </si>
  <si>
    <t>Thực hiện đến 24/11/2025</t>
  </si>
  <si>
    <t>Thực hiện đến 30/6/2025</t>
  </si>
  <si>
    <t>Thực hiện tháng 7, 8</t>
  </si>
  <si>
    <t>Thực hiện tháng 9</t>
  </si>
  <si>
    <t>Thực hiện tháng 11</t>
  </si>
  <si>
    <t>Thực hiện đến 10/12/2025</t>
  </si>
  <si>
    <t>Ước thực hiện năm 2024</t>
  </si>
  <si>
    <t>So sánh thực hiện với DT (%)</t>
  </si>
  <si>
    <t>So sánh ước thực hiện năm với DT (%)</t>
  </si>
  <si>
    <t>5=3/2</t>
  </si>
  <si>
    <t>6=4/2</t>
  </si>
  <si>
    <t>1. Chi đầu tư XDCB</t>
  </si>
  <si>
    <t>Chi từ nguồn sử dụng đất</t>
  </si>
  <si>
    <t>Chi đầu tư từ nguồn tỉnh phân bổ</t>
  </si>
  <si>
    <t>Chi nguồn tăng thu tiết kiệm chi thành phố</t>
  </si>
  <si>
    <t>2. Chi đầu tư phát triển khác</t>
  </si>
  <si>
    <t>II. Chi thường xuyên (bao gồm CTMT)</t>
  </si>
  <si>
    <t xml:space="preserve">1. Chi SN kinh tế </t>
  </si>
  <si>
    <t>2. Chi SN hoạt động môi trường</t>
  </si>
  <si>
    <t>3. Chi quản lý hành chính</t>
  </si>
  <si>
    <t>4. Chi SN giáo dục đào tạo - dạy nghề</t>
  </si>
  <si>
    <t>5. Chi sự nghiệp văn hóa thông tin, TDTT</t>
  </si>
  <si>
    <t>6. Chi SN y tế</t>
  </si>
  <si>
    <t>7. Chi SN phát thanh truyền hình</t>
  </si>
  <si>
    <t>8. Chi đảm bảo xã hội</t>
  </si>
  <si>
    <t xml:space="preserve">9. Chi an ninh </t>
  </si>
  <si>
    <t>10. Chi quốc phòng</t>
  </si>
  <si>
    <t>11. Chi khác ngân sách</t>
  </si>
  <si>
    <t>12. Phường điều hành</t>
  </si>
  <si>
    <t>III. Dự phòng ngân sách</t>
  </si>
  <si>
    <t>IV. Chi nộp trả ngân sách cấp trên</t>
  </si>
  <si>
    <t>V. Chi các nội dung khác</t>
  </si>
  <si>
    <t>VI. Chi Bổ sung có mục tiêu</t>
  </si>
  <si>
    <t>1. Chương trình mục tiêu</t>
  </si>
  <si>
    <t>Kinh phí thực hiện Chương trình phát triển lâm nghiệp bền vững</t>
  </si>
  <si>
    <t>2. CHƯƠNG TRÌNH MTQG</t>
  </si>
  <si>
    <t>2.1. CTMTQG phát triển kinh tế - xã hội vùng đồng bào dân tộc thiểu số và miền núi</t>
  </si>
  <si>
    <t>2.2. CTMTQG giảm nghèo bền vững</t>
  </si>
  <si>
    <t>Phụ lục 2</t>
  </si>
  <si>
    <t>Nâng cấp các tuyến đường giao thông nông thôn trên địa bàn phường Đức Xuân</t>
  </si>
  <si>
    <t>Cải tạo, sửa chữa đường giao thông nông thôn thuộc tổ 3, phường Đức Xuân</t>
  </si>
  <si>
    <t>Cải tạo, sửa chữa đường giao thông nông thôn thuộc tổ 15, phường Đức Xuân</t>
  </si>
  <si>
    <t>Cải tạo, sửa chữa đường giao thông nông thôn thuộc tổ 11B, phường Đức Xuân</t>
  </si>
  <si>
    <t>Cải tạo, nâng cấp, sửa chữa nhà bia ghi tên liệt sĩ phường Đức Xuân</t>
  </si>
  <si>
    <t>DỰ TOÁN THU NGÂN SÁCH NHÀ NƯỚC THEO LĨNH VỰC NĂM 2026</t>
  </si>
  <si>
    <t>Biểu số 05</t>
  </si>
  <si>
    <t>Biểu số 06</t>
  </si>
  <si>
    <t>Biểu số 07</t>
  </si>
  <si>
    <t>UBND PHƯỜNG ĐỨC XUÂN</t>
  </si>
  <si>
    <t>(Kèm theo Tờ trình số        /TTr-UBND ngày       tháng 12 năm 2025 của UBND phường Đức Xuân)</t>
  </si>
  <si>
    <t>TÌNH HÌNH THỰC HIỆN KẾ HOẠCH TÀI CHÍNH CÁC QUỸ TÀI CHÍNH NHÀ NƯỚC NGOÀI NGÂN SÁCH NĂM 2026</t>
  </si>
  <si>
    <t>DỰ TOÁN CHI NGÂN SÁCH PHƯỜNG THEO LĨNH VỰC NĂM 2026</t>
  </si>
  <si>
    <r>
      <t xml:space="preserve">  </t>
    </r>
    <r>
      <rPr>
        <b/>
        <sz val="10"/>
        <rFont val="Times New Roman"/>
        <family val="1"/>
      </rPr>
      <t>KẾ HOẠCH CHI SỰ NGHIỆP KINH TẾ NĂM 2026</t>
    </r>
  </si>
  <si>
    <t>Chỉnh trang các tuyến đường trên địa bàn phường Đức Xuân năm 2026 (đợt 1)</t>
  </si>
  <si>
    <t>Trang trí các tuyến đường vào dịp các ngày lễ, tết trên địa bàn phường năm 2026</t>
  </si>
  <si>
    <t>Sửa chữa và thay thế thiết bị điện thuộc hệ thống điện chiếu sáng đô thị phường Đức Xuân năm 2026</t>
  </si>
  <si>
    <t>(Kèm theo Quyết định số           /QĐ-UBND ngày 31 tháng 12 năm 2025 của UBND phường Đức Xuân)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</si>
</sst>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41" formatCode="_(* #,##0_);_(* \(#,##0\);_(* &quot;-&quot;_);_(@_)"/>
    <numFmt numFmtId="43" formatCode="_(* #,##0.00_);_(* \(#,##0.00\);_(* &quot;-&quot;??_);_(@_)"/>
    <numFmt numFmtId="164" formatCode="_-* #,##0\ _₫_-;\-* #,##0\ _₫_-;_-* &quot;-&quot;\ _₫_-;_-@_-"/>
    <numFmt numFmtId="165" formatCode="_(* #,##0_);_(* \(#,##0\);_(* &quot;-&quot;??_);_(@_)"/>
    <numFmt numFmtId="166" formatCode="_(* #,##0.0_);_(* \(#,##0.0\);_(* &quot;-&quot;??_);_(@_)"/>
    <numFmt numFmtId="167" formatCode="_(* #,##0.0_);_(* \(#,##0.0\);_(* &quot;-&quot;_);_(@_)"/>
    <numFmt numFmtId="168" formatCode="#,###;[Red]\-#,###"/>
    <numFmt numFmtId="169" formatCode="_(* #,##0.0_);_(* \(#,##0.0\);_(* &quot;-&quot;?_);_(@_)"/>
    <numFmt numFmtId="170" formatCode="#,###.00;[Red]\-#,###.00"/>
    <numFmt numFmtId="171" formatCode="_-* #,##0.0\ _₫_-;\-* #,##0.0\ _₫_-;_-* &quot;-&quot;\ _₫_-;_-@_-"/>
    <numFmt numFmtId="172" formatCode="_-* #,##0.00\ _₫_-;\-* #,##0.00\ _₫_-;_-* &quot;-&quot;\ _₫_-;_-@_-"/>
    <numFmt numFmtId="173" formatCode="_(* #,##0.000000_);_(* \(#,##0.000000\);_(* &quot;-&quot;??_);_(@_)"/>
    <numFmt numFmtId="174" formatCode="0.000%"/>
    <numFmt numFmtId="175" formatCode="_(* #,##0.000_);_(* \(#,##0.000\);_(* &quot;-&quot;??_);_(@_)"/>
    <numFmt numFmtId="176" formatCode="#,##0.0"/>
    <numFmt numFmtId="177" formatCode="_-* #,##0\ _₫_-;\-* #,##0\ _₫_-;_-* &quot;-&quot;??\ _₫_-;_-@_-"/>
    <numFmt numFmtId="178" formatCode="_(* #,##0.00_);_(* \(#,##0.00\);_(* &quot;-&quot;_);_(@_)"/>
    <numFmt numFmtId="179" formatCode="0.0"/>
    <numFmt numFmtId="180" formatCode="#,##0.000"/>
    <numFmt numFmtId="181" formatCode="0.0000000000"/>
    <numFmt numFmtId="182" formatCode="_(* #,##0.000_);_(* \(#,##0.000\);_(* &quot;-&quot;_);_(@_)"/>
    <numFmt numFmtId="183" formatCode="_(* #,##0.00000_);_(* \(#,##0.00000\);_(* &quot;-&quot;_);_(@_)"/>
    <numFmt numFmtId="184" formatCode="0.0%"/>
    <numFmt numFmtId="185" formatCode="_-* #,##0.000\ _₫_-;\-* #,##0.000\ _₫_-;_-* &quot;-&quot;\ _₫_-;_-@_-"/>
    <numFmt numFmtId="186" formatCode="0.00000"/>
    <numFmt numFmtId="187" formatCode="_(* #,##0.0000000000_);_(* \(#,##0.0000000000\);_(* &quot;-&quot;??_);_(@_)"/>
    <numFmt numFmtId="188" formatCode="###\ ###\ ###\ ###"/>
    <numFmt numFmtId="189" formatCode="###\ ###\ ###\ ###\ ###"/>
    <numFmt numFmtId="190" formatCode="###\ ###\ ###\ ###\ ###\ ###"/>
    <numFmt numFmtId="191" formatCode="###\ ###\ ###"/>
    <numFmt numFmtId="192" formatCode="0_)"/>
    <numFmt numFmtId="193" formatCode="_-* #,##0.0_-;\-* #,##0.0_-;_-* &quot;-&quot;?_-;_-@_-"/>
    <numFmt numFmtId="194" formatCode="_-* #,##0.0\ _₫_-;\-* #,##0.0\ _₫_-;_-* &quot;-&quot;??\ _₫_-;_-@_-"/>
    <numFmt numFmtId="195" formatCode="_-* #,##0.00000\ _₫_-;\-* #,##0.00000\ _₫_-;_-* &quot;-&quot;??\ _₫_-;_-@_-"/>
    <numFmt numFmtId="196" formatCode="_-* #,##0.000\ _₫_-;\-* #,##0.000\ _₫_-;_-* &quot;-&quot;??\ _₫_-;_-@_-"/>
    <numFmt numFmtId="197" formatCode="_-* #,##0_-;\-* #,##0_-;_-* &quot;-&quot;??_-;_-@_-"/>
    <numFmt numFmtId="198" formatCode="_-* #,##0.0000\ _₫_-;\-* #,##0.0000\ _₫_-;_-* &quot;-&quot;??\ _₫_-;_-@_-"/>
    <numFmt numFmtId="199" formatCode="0.0000%"/>
  </numFmts>
  <fonts count="132"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b/>
      <sz val="12"/>
      <name val="Times New Roman"/>
      <family val="1"/>
    </font>
    <font>
      <i/>
      <sz val="12"/>
      <name val="Times New Roman"/>
      <family val="1"/>
    </font>
    <font>
      <b/>
      <sz val="12"/>
      <color indexed="8"/>
      <name val="Times New Roman"/>
      <family val="1"/>
    </font>
    <font>
      <vertAlign val="superscript"/>
      <sz val="12"/>
      <color indexed="8"/>
      <name val="Times New Roman"/>
      <family val="1"/>
    </font>
    <font>
      <sz val="12"/>
      <name val=".VnTime"/>
      <family val="2"/>
    </font>
    <font>
      <sz val="10"/>
      <name val="Times New Roman"/>
      <family val="1"/>
    </font>
    <font>
      <sz val="12"/>
      <name val=".VnArial Narrow"/>
      <family val="2"/>
    </font>
    <font>
      <sz val="11"/>
      <name val="Times New Roman"/>
      <family val="1"/>
    </font>
    <font>
      <sz val="12"/>
      <name val="Times New Roman"/>
      <family val="1"/>
    </font>
    <font>
      <sz val="10"/>
      <name val="Arial"/>
      <family val="2"/>
    </font>
    <font>
      <sz val="12"/>
      <name val="Times New Roman"/>
      <family val="1"/>
      <charset val="163"/>
    </font>
    <font>
      <sz val="11"/>
      <name val=".VnArial Narrow"/>
      <family val="2"/>
    </font>
    <font>
      <sz val="12"/>
      <color theme="1"/>
      <name val="Times New Roman"/>
      <family val="2"/>
    </font>
    <font>
      <sz val="11"/>
      <color theme="1"/>
      <name val="Calibri"/>
      <family val="2"/>
      <scheme val="minor"/>
    </font>
    <font>
      <sz val="12"/>
      <color rgb="FF000000"/>
      <name val="Times New Roman"/>
      <family val="1"/>
    </font>
    <font>
      <i/>
      <sz val="12"/>
      <color rgb="FF000000"/>
      <name val="Times New Roman"/>
      <family val="1"/>
    </font>
    <font>
      <b/>
      <sz val="12"/>
      <color rgb="FF000000"/>
      <name val="Times New Roman"/>
      <family val="1"/>
    </font>
    <font>
      <sz val="12"/>
      <color theme="1"/>
      <name val="Times New Roman"/>
      <family val="1"/>
    </font>
    <font>
      <sz val="10"/>
      <color theme="1"/>
      <name val="Times New Roman"/>
      <family val="1"/>
    </font>
    <font>
      <i/>
      <sz val="10"/>
      <color rgb="FF000000"/>
      <name val="Times New Roman"/>
      <family val="1"/>
    </font>
    <font>
      <b/>
      <sz val="10"/>
      <color rgb="FF000000"/>
      <name val="Times New Roman"/>
      <family val="1"/>
    </font>
    <font>
      <i/>
      <sz val="12"/>
      <color theme="1"/>
      <name val="Times New Roman"/>
      <family val="1"/>
    </font>
    <font>
      <b/>
      <sz val="12"/>
      <color theme="1"/>
      <name val="Times New Roman"/>
      <family val="1"/>
    </font>
    <font>
      <sz val="11"/>
      <color theme="1"/>
      <name val="Times New Roman"/>
      <family val="1"/>
    </font>
    <font>
      <b/>
      <sz val="11"/>
      <color rgb="FF000000"/>
      <name val="Times New Roman"/>
      <family val="1"/>
    </font>
    <font>
      <i/>
      <sz val="11"/>
      <color theme="1"/>
      <name val="Times New Roman"/>
      <family val="1"/>
    </font>
    <font>
      <sz val="13"/>
      <color theme="1"/>
      <name val="Times New Roman"/>
      <family val="1"/>
    </font>
    <font>
      <b/>
      <sz val="13"/>
      <color theme="1"/>
      <name val="Times New Roman"/>
      <family val="1"/>
    </font>
    <font>
      <sz val="10"/>
      <color rgb="FF000000"/>
      <name val="Times New Roman"/>
      <family val="1"/>
    </font>
    <font>
      <sz val="11"/>
      <color rgb="FF000000"/>
      <name val="Times New Roman"/>
      <family val="1"/>
    </font>
    <font>
      <b/>
      <sz val="11"/>
      <color theme="1"/>
      <name val="Times New Roman"/>
      <family val="1"/>
    </font>
    <font>
      <b/>
      <sz val="10"/>
      <color theme="1"/>
      <name val="Times New Roman"/>
      <family val="1"/>
    </font>
    <font>
      <i/>
      <sz val="13"/>
      <color theme="1"/>
      <name val="Times New Roman"/>
      <family val="1"/>
    </font>
    <font>
      <b/>
      <sz val="11"/>
      <name val="Times New Roman"/>
      <family val="1"/>
    </font>
    <font>
      <sz val="11"/>
      <name val="Times New Roman"/>
      <family val="1"/>
      <charset val="163"/>
    </font>
    <font>
      <sz val="11"/>
      <color theme="1"/>
      <name val="times new roman"/>
      <family val="2"/>
      <charset val="163"/>
    </font>
    <font>
      <b/>
      <sz val="12"/>
      <name val="Arial"/>
      <family val="2"/>
    </font>
    <font>
      <sz val="10"/>
      <name val="Arial"/>
      <family val="2"/>
      <charset val="163"/>
    </font>
    <font>
      <sz val="11"/>
      <color indexed="8"/>
      <name val="Calibri"/>
      <family val="2"/>
    </font>
    <font>
      <sz val="11"/>
      <color indexed="9"/>
      <name val="Calibri"/>
      <family val="2"/>
    </font>
    <font>
      <b/>
      <sz val="11"/>
      <color indexed="9"/>
      <name val="Calibri"/>
      <family val="2"/>
    </font>
    <font>
      <sz val="11"/>
      <color indexed="52"/>
      <name val="Calibri"/>
      <family val="2"/>
    </font>
    <font>
      <b/>
      <sz val="11"/>
      <color indexed="52"/>
      <name val="Calibri"/>
      <family val="2"/>
    </font>
    <font>
      <b/>
      <sz val="11"/>
      <color indexed="8"/>
      <name val="Calibri"/>
      <family val="2"/>
    </font>
    <font>
      <sz val="11"/>
      <color indexed="17"/>
      <name val="Calibri"/>
      <family val="2"/>
    </font>
    <font>
      <sz val="11"/>
      <color indexed="60"/>
      <name val="Calibri"/>
      <family val="2"/>
    </font>
    <font>
      <i/>
      <sz val="11"/>
      <color indexed="23"/>
      <name val="Calibri"/>
      <family val="2"/>
    </font>
    <font>
      <sz val="11"/>
      <color indexed="20"/>
      <name val="Calibri"/>
      <family val="2"/>
    </font>
    <font>
      <sz val="14"/>
      <color indexed="8"/>
      <name val="Times New Roman"/>
      <family val="2"/>
      <charset val="163"/>
    </font>
    <font>
      <sz val="14"/>
      <color theme="1"/>
      <name val="Times New Roman"/>
      <family val="2"/>
      <charset val="163"/>
    </font>
    <font>
      <sz val="10"/>
      <color theme="1"/>
      <name val="Times New Roman"/>
      <family val="1"/>
      <charset val="163"/>
    </font>
    <font>
      <i/>
      <sz val="12"/>
      <color theme="1"/>
      <name val="Times New Roman"/>
      <family val="1"/>
      <charset val="163"/>
    </font>
    <font>
      <b/>
      <sz val="12"/>
      <color theme="1"/>
      <name val="Times New Roman"/>
      <family val="1"/>
      <charset val="163"/>
    </font>
    <font>
      <i/>
      <sz val="14"/>
      <color theme="1"/>
      <name val="Times New Roman"/>
      <family val="1"/>
      <charset val="163"/>
    </font>
    <font>
      <i/>
      <sz val="10"/>
      <color theme="1"/>
      <name val="Times New Roman"/>
      <family val="1"/>
    </font>
    <font>
      <b/>
      <sz val="11"/>
      <name val="Times New Roman"/>
      <family val="1"/>
      <charset val="163"/>
    </font>
    <font>
      <b/>
      <sz val="12"/>
      <name val="Times New Roman"/>
      <family val="1"/>
      <charset val="163"/>
    </font>
    <font>
      <b/>
      <sz val="12"/>
      <color rgb="FFFF0000"/>
      <name val="Times New Roman"/>
      <family val="1"/>
    </font>
    <font>
      <sz val="14"/>
      <name val="Times New Roman"/>
      <family val="1"/>
    </font>
    <font>
      <b/>
      <sz val="10"/>
      <name val="Times New Roman"/>
      <family val="1"/>
    </font>
    <font>
      <i/>
      <sz val="10"/>
      <name val="Times New Roman"/>
      <family val="1"/>
    </font>
    <font>
      <b/>
      <i/>
      <sz val="10"/>
      <color theme="1"/>
      <name val="Times New Roman"/>
      <family val="1"/>
    </font>
    <font>
      <sz val="11.5"/>
      <name val="Times New Roman"/>
      <family val="1"/>
    </font>
    <font>
      <b/>
      <sz val="9"/>
      <name val="Times New Roman"/>
      <family val="1"/>
    </font>
    <font>
      <sz val="8"/>
      <color theme="1"/>
      <name val="Times New Roman"/>
      <family val="1"/>
    </font>
    <font>
      <b/>
      <sz val="8"/>
      <name val="Times New Roman"/>
      <family val="1"/>
    </font>
    <font>
      <i/>
      <sz val="8"/>
      <color indexed="8"/>
      <name val="Times New Roman"/>
      <family val="1"/>
    </font>
    <font>
      <sz val="8"/>
      <name val="Times New Roman"/>
      <family val="1"/>
    </font>
    <font>
      <i/>
      <sz val="8"/>
      <name val="Times New Roman"/>
      <family val="1"/>
    </font>
    <font>
      <b/>
      <sz val="8"/>
      <color theme="1"/>
      <name val="Times New Roman"/>
      <family val="1"/>
    </font>
    <font>
      <i/>
      <sz val="8"/>
      <color theme="1"/>
      <name val="Times New Roman"/>
      <family val="1"/>
    </font>
    <font>
      <b/>
      <sz val="14"/>
      <name val="Times New Roman"/>
      <family val="1"/>
    </font>
    <font>
      <b/>
      <i/>
      <sz val="12"/>
      <name val="Times New Roman"/>
      <family val="1"/>
    </font>
    <font>
      <b/>
      <sz val="14"/>
      <color theme="1"/>
      <name val="Times New Roman"/>
      <family val="1"/>
    </font>
    <font>
      <b/>
      <sz val="8"/>
      <name val="Times New Roman"/>
      <family val="2"/>
    </font>
    <font>
      <sz val="8"/>
      <name val="Times New Roman"/>
      <family val="2"/>
    </font>
    <font>
      <i/>
      <sz val="8"/>
      <name val="Times New Roman"/>
      <family val="2"/>
    </font>
    <font>
      <b/>
      <i/>
      <sz val="8"/>
      <color theme="1"/>
      <name val="Times New Roman"/>
      <family val="1"/>
    </font>
    <font>
      <sz val="8"/>
      <color rgb="FFFF0000"/>
      <name val="Times New Roman"/>
      <family val="1"/>
    </font>
    <font>
      <b/>
      <sz val="10"/>
      <color rgb="FFFF0000"/>
      <name val="Times New Roman"/>
      <family val="1"/>
    </font>
    <font>
      <sz val="12"/>
      <color rgb="FFFF0000"/>
      <name val="Times New Roman"/>
      <family val="1"/>
    </font>
    <font>
      <i/>
      <sz val="12"/>
      <color rgb="FFFF0000"/>
      <name val="Times New Roman"/>
      <family val="1"/>
    </font>
    <font>
      <b/>
      <sz val="9"/>
      <color rgb="FFFF0000"/>
      <name val="Times New Roman"/>
      <family val="1"/>
    </font>
    <font>
      <b/>
      <i/>
      <sz val="12"/>
      <color theme="1"/>
      <name val="Times New Roman"/>
      <family val="1"/>
    </font>
    <font>
      <sz val="12"/>
      <name val="Times New Roman"/>
      <family val="1"/>
    </font>
    <font>
      <b/>
      <i/>
      <sz val="11"/>
      <color theme="1"/>
      <name val="Times New Roman"/>
      <family val="1"/>
    </font>
    <font>
      <sz val="11"/>
      <color theme="1"/>
      <name val="Calibri"/>
      <family val="2"/>
      <charset val="163"/>
      <scheme val="minor"/>
    </font>
    <font>
      <sz val="12"/>
      <name val="Arial Narrow"/>
      <family val="2"/>
    </font>
    <font>
      <b/>
      <sz val="12"/>
      <name val="Arial Narrow"/>
      <family val="2"/>
    </font>
    <font>
      <b/>
      <i/>
      <sz val="12"/>
      <name val="Arial Narrow"/>
      <family val="2"/>
    </font>
    <font>
      <sz val="12"/>
      <color theme="1"/>
      <name val="Times New Roman"/>
      <family val="1"/>
      <charset val="163"/>
    </font>
    <font>
      <sz val="12"/>
      <color rgb="FFFF0000"/>
      <name val="Arial Narrow"/>
      <family val="2"/>
    </font>
    <font>
      <b/>
      <sz val="12"/>
      <color rgb="FFFF0000"/>
      <name val="Arial Narrow"/>
      <family val="2"/>
    </font>
    <font>
      <b/>
      <i/>
      <sz val="12"/>
      <color rgb="FFFF0000"/>
      <name val="Arial Narrow"/>
      <family val="2"/>
    </font>
    <font>
      <b/>
      <sz val="10"/>
      <color indexed="8"/>
      <name val="Times New Roman"/>
      <family val="1"/>
    </font>
    <font>
      <sz val="10"/>
      <color indexed="8"/>
      <name val="Times New Roman"/>
      <family val="1"/>
    </font>
    <font>
      <sz val="10"/>
      <color theme="1"/>
      <name val="Times New Roman"/>
      <family val="2"/>
    </font>
    <font>
      <sz val="10"/>
      <color theme="1"/>
      <name val="Cambria"/>
      <family val="1"/>
      <scheme val="major"/>
    </font>
    <font>
      <sz val="10"/>
      <name val="Cambria"/>
      <family val="1"/>
      <scheme val="major"/>
    </font>
    <font>
      <i/>
      <sz val="9"/>
      <color rgb="FF000000"/>
      <name val="Times New Roman"/>
      <family val="1"/>
    </font>
    <font>
      <b/>
      <sz val="14"/>
      <color rgb="FF000000"/>
      <name val="Times New Roman"/>
      <family val="1"/>
    </font>
    <font>
      <b/>
      <i/>
      <sz val="10"/>
      <color rgb="FF000000"/>
      <name val="Times New Roman"/>
      <family val="1"/>
    </font>
    <font>
      <b/>
      <sz val="8"/>
      <color rgb="FF000000"/>
      <name val="Times New Roman"/>
      <family val="1"/>
    </font>
    <font>
      <sz val="11"/>
      <name val="Calibri"/>
      <family val="2"/>
    </font>
    <font>
      <i/>
      <sz val="11"/>
      <name val="Times New Roman"/>
      <family val="1"/>
    </font>
    <font>
      <u/>
      <sz val="13"/>
      <color theme="1"/>
      <name val="Times New Roman"/>
      <family val="1"/>
    </font>
    <font>
      <b/>
      <u/>
      <sz val="13"/>
      <color theme="1"/>
      <name val="Times New Roman"/>
      <family val="1"/>
    </font>
    <font>
      <i/>
      <u/>
      <sz val="13"/>
      <color theme="1"/>
      <name val="Times New Roman"/>
      <family val="1"/>
    </font>
    <font>
      <i/>
      <sz val="11"/>
      <color theme="1"/>
      <name val="Calibri"/>
      <family val="2"/>
      <scheme val="minor"/>
    </font>
    <font>
      <sz val="11"/>
      <name val="Calibri"/>
      <family val="2"/>
      <scheme val="minor"/>
    </font>
    <font>
      <i/>
      <sz val="9"/>
      <color theme="1"/>
      <name val="Times New Roman"/>
      <family val="1"/>
    </font>
    <font>
      <i/>
      <sz val="11"/>
      <color rgb="FF000000"/>
      <name val="Times New Roman"/>
      <family val="1"/>
    </font>
    <font>
      <b/>
      <sz val="13"/>
      <name val="Times New Roman"/>
      <family val="1"/>
    </font>
    <font>
      <sz val="13"/>
      <name val="Times New Roman"/>
      <family val="1"/>
    </font>
    <font>
      <i/>
      <sz val="13"/>
      <name val="Times New Roman"/>
      <family val="1"/>
    </font>
    <font>
      <sz val="10"/>
      <color theme="1"/>
      <name val="Arial"/>
      <family val="2"/>
    </font>
    <font>
      <sz val="10"/>
      <color theme="1"/>
      <name val="Calibri"/>
      <family val="2"/>
      <charset val="163"/>
      <scheme val="minor"/>
    </font>
    <font>
      <i/>
      <sz val="10"/>
      <color theme="1"/>
      <name val="Times New Roman"/>
      <family val="1"/>
      <charset val="163"/>
    </font>
    <font>
      <sz val="13"/>
      <name val="Arial"/>
      <family val="2"/>
    </font>
    <font>
      <b/>
      <sz val="10"/>
      <name val="Arial Narrow"/>
      <family val="2"/>
    </font>
    <font>
      <sz val="11"/>
      <name val="Calibri"/>
      <family val="2"/>
      <charset val="163"/>
      <scheme val="minor"/>
    </font>
    <font>
      <i/>
      <sz val="9"/>
      <name val="Times New Roman"/>
      <family val="1"/>
    </font>
    <font>
      <b/>
      <i/>
      <sz val="10"/>
      <name val="Times New Roman"/>
      <family val="1"/>
    </font>
    <font>
      <b/>
      <sz val="11.5"/>
      <name val="Times New Roman"/>
      <family val="1"/>
    </font>
    <font>
      <b/>
      <i/>
      <sz val="9"/>
      <name val="Times New Roman"/>
      <family val="1"/>
    </font>
    <font>
      <sz val="9"/>
      <name val="Times New Roman"/>
      <family val="1"/>
    </font>
    <font>
      <i/>
      <sz val="11.5"/>
      <name val="Times New Roman"/>
      <family val="1"/>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theme="0"/>
      </patternFill>
    </fill>
    <fill>
      <patternFill patternType="solid">
        <fgColor rgb="FFFFFFFF"/>
        <bgColor rgb="FFFFFFFF"/>
      </patternFill>
    </fill>
  </fills>
  <borders count="43">
    <border>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hair">
        <color indexed="64"/>
      </top>
      <bottom style="hair">
        <color indexed="64"/>
      </bottom>
      <diagonal/>
    </border>
  </borders>
  <cellStyleXfs count="125">
    <xf numFmtId="0" fontId="0" fillId="0" borderId="0"/>
    <xf numFmtId="43"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0" fontId="18" fillId="0" borderId="0"/>
    <xf numFmtId="0" fontId="9" fillId="0" borderId="0"/>
    <xf numFmtId="0" fontId="17" fillId="0" borderId="0"/>
    <xf numFmtId="0" fontId="14" fillId="0" borderId="0"/>
    <xf numFmtId="0" fontId="16" fillId="0" borderId="0"/>
    <xf numFmtId="9" fontId="17" fillId="0" borderId="0" applyFont="0" applyFill="0" applyBorder="0" applyAlignment="0" applyProtection="0"/>
    <xf numFmtId="0" fontId="40" fillId="0" borderId="0"/>
    <xf numFmtId="0" fontId="9" fillId="0" borderId="0"/>
    <xf numFmtId="0" fontId="41" fillId="0" borderId="15" applyNumberFormat="0" applyAlignment="0" applyProtection="0">
      <alignment horizontal="left" vertical="center"/>
    </xf>
    <xf numFmtId="0" fontId="41" fillId="0" borderId="13">
      <alignment horizontal="left" vertical="center"/>
    </xf>
    <xf numFmtId="0" fontId="17" fillId="0" borderId="0"/>
    <xf numFmtId="0" fontId="11" fillId="0" borderId="0"/>
    <xf numFmtId="164" fontId="40" fillId="0" borderId="0" applyFont="0" applyFill="0" applyBorder="0" applyAlignment="0" applyProtection="0"/>
    <xf numFmtId="0" fontId="42" fillId="0" borderId="0"/>
    <xf numFmtId="0" fontId="42"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21" borderId="0" applyNumberFormat="0" applyBorder="0" applyAlignment="0" applyProtection="0"/>
    <xf numFmtId="0" fontId="52" fillId="5" borderId="0" applyNumberFormat="0" applyBorder="0" applyAlignment="0" applyProtection="0"/>
    <xf numFmtId="0" fontId="42" fillId="0" borderId="0"/>
    <xf numFmtId="0" fontId="42" fillId="0" borderId="0"/>
    <xf numFmtId="0" fontId="47" fillId="22" borderId="16" applyNumberFormat="0" applyAlignment="0" applyProtection="0"/>
    <xf numFmtId="0" fontId="45" fillId="23" borderId="17"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0" fontId="51" fillId="0" borderId="0" applyNumberFormat="0" applyFill="0" applyBorder="0" applyAlignment="0" applyProtection="0"/>
    <xf numFmtId="0" fontId="49" fillId="6" borderId="0" applyNumberFormat="0" applyBorder="0" applyAlignment="0" applyProtection="0"/>
    <xf numFmtId="0" fontId="46" fillId="0" borderId="18" applyNumberFormat="0" applyFill="0" applyAlignment="0" applyProtection="0"/>
    <xf numFmtId="0" fontId="50" fillId="24" borderId="0" applyNumberFormat="0" applyBorder="0" applyAlignment="0" applyProtection="0"/>
    <xf numFmtId="0" fontId="14" fillId="0" borderId="0"/>
    <xf numFmtId="0" fontId="9" fillId="0" borderId="0"/>
    <xf numFmtId="0" fontId="14" fillId="0" borderId="0"/>
    <xf numFmtId="0" fontId="53" fillId="0" borderId="0"/>
    <xf numFmtId="9" fontId="11" fillId="0" borderId="0" applyFont="0" applyFill="0" applyBorder="0" applyAlignment="0" applyProtection="0"/>
    <xf numFmtId="0" fontId="48" fillId="0" borderId="19" applyNumberFormat="0" applyFill="0" applyAlignment="0" applyProtection="0"/>
    <xf numFmtId="0" fontId="42" fillId="0" borderId="0"/>
    <xf numFmtId="0" fontId="42" fillId="0" borderId="0"/>
    <xf numFmtId="0" fontId="42" fillId="0" borderId="0"/>
    <xf numFmtId="0" fontId="42" fillId="0" borderId="0"/>
    <xf numFmtId="0" fontId="42"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0" fontId="54" fillId="0" borderId="0"/>
    <xf numFmtId="170" fontId="14" fillId="0" borderId="0" applyFont="0" applyFill="0" applyBorder="0" applyAlignment="0" applyProtection="0"/>
    <xf numFmtId="0" fontId="40" fillId="0" borderId="0"/>
    <xf numFmtId="43" fontId="43" fillId="0" borderId="0" applyFont="0" applyFill="0" applyBorder="0" applyAlignment="0" applyProtection="0"/>
    <xf numFmtId="0" fontId="17" fillId="0" borderId="0"/>
    <xf numFmtId="43" fontId="17" fillId="0" borderId="0" applyFont="0" applyFill="0" applyBorder="0" applyAlignment="0" applyProtection="0"/>
    <xf numFmtId="0" fontId="3" fillId="0" borderId="0"/>
    <xf numFmtId="0" fontId="17" fillId="0" borderId="0"/>
    <xf numFmtId="43" fontId="17" fillId="0" borderId="0" applyFont="0" applyFill="0" applyBorder="0" applyAlignment="0" applyProtection="0"/>
    <xf numFmtId="41" fontId="17" fillId="0" borderId="0" applyFont="0" applyFill="0" applyBorder="0" applyAlignment="0" applyProtection="0"/>
    <xf numFmtId="0" fontId="3" fillId="0" borderId="0"/>
    <xf numFmtId="9" fontId="17" fillId="0" borderId="0" applyFont="0" applyFill="0" applyBorder="0" applyAlignment="0" applyProtection="0"/>
    <xf numFmtId="0" fontId="41" fillId="0" borderId="24">
      <alignment horizontal="left" vertical="center"/>
    </xf>
    <xf numFmtId="0" fontId="41" fillId="0" borderId="35">
      <alignment horizontal="left" vertical="center"/>
    </xf>
    <xf numFmtId="0" fontId="47" fillId="22" borderId="33" applyNumberFormat="0" applyAlignment="0" applyProtection="0"/>
    <xf numFmtId="0" fontId="48" fillId="0" borderId="34" applyNumberFormat="0" applyFill="0" applyAlignment="0" applyProtection="0"/>
    <xf numFmtId="43" fontId="17" fillId="0" borderId="0" applyFont="0" applyFill="0" applyBorder="0" applyAlignment="0" applyProtection="0"/>
    <xf numFmtId="0" fontId="41" fillId="0" borderId="24">
      <alignment horizontal="left" vertical="center"/>
    </xf>
    <xf numFmtId="0" fontId="9" fillId="0" borderId="0"/>
    <xf numFmtId="43" fontId="9" fillId="0" borderId="0" applyFont="0" applyFill="0" applyBorder="0" applyAlignment="0" applyProtection="0"/>
    <xf numFmtId="43" fontId="13" fillId="0" borderId="0" applyFont="0" applyFill="0" applyBorder="0" applyAlignment="0" applyProtection="0"/>
    <xf numFmtId="0" fontId="14" fillId="0" borderId="0"/>
    <xf numFmtId="0" fontId="89" fillId="0" borderId="0"/>
    <xf numFmtId="9"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0" fontId="13" fillId="0" borderId="0"/>
    <xf numFmtId="0" fontId="47" fillId="22" borderId="36" applyNumberFormat="0" applyAlignment="0" applyProtection="0"/>
    <xf numFmtId="0" fontId="48" fillId="0" borderId="37" applyNumberFormat="0" applyFill="0" applyAlignment="0" applyProtection="0"/>
    <xf numFmtId="0" fontId="13" fillId="0" borderId="0"/>
    <xf numFmtId="43" fontId="17" fillId="0" borderId="0" applyFont="0" applyFill="0" applyBorder="0" applyAlignment="0" applyProtection="0"/>
    <xf numFmtId="0" fontId="91" fillId="0" borderId="0"/>
    <xf numFmtId="0" fontId="11"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2" fillId="0" borderId="0"/>
    <xf numFmtId="43" fontId="17" fillId="0" borderId="0" applyFont="0" applyFill="0" applyBorder="0" applyAlignment="0" applyProtection="0"/>
    <xf numFmtId="0" fontId="17" fillId="0" borderId="0"/>
    <xf numFmtId="9"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42" fillId="0" borderId="0" applyFont="0" applyFill="0" applyBorder="0" applyAlignment="0" applyProtection="0"/>
    <xf numFmtId="43" fontId="40" fillId="0" borderId="0" applyFont="0" applyFill="0" applyBorder="0" applyAlignment="0" applyProtection="0"/>
    <xf numFmtId="0" fontId="9" fillId="0" borderId="0"/>
    <xf numFmtId="0" fontId="123" fillId="0" borderId="0"/>
  </cellStyleXfs>
  <cellXfs count="1372">
    <xf numFmtId="0" fontId="0" fillId="0" borderId="0" xfId="0"/>
    <xf numFmtId="0" fontId="19" fillId="0" borderId="0" xfId="0" applyFont="1" applyAlignment="1">
      <alignment vertical="center"/>
    </xf>
    <xf numFmtId="0" fontId="19" fillId="0" borderId="2" xfId="0" applyFont="1" applyBorder="1" applyAlignment="1">
      <alignment vertical="center" wrapText="1"/>
    </xf>
    <xf numFmtId="0" fontId="19" fillId="0" borderId="3" xfId="0" applyFont="1" applyBorder="1" applyAlignment="1">
      <alignment vertical="center" wrapText="1"/>
    </xf>
    <xf numFmtId="0" fontId="20" fillId="0" borderId="0" xfId="0" applyFont="1" applyAlignment="1">
      <alignment horizontal="right" vertical="center"/>
    </xf>
    <xf numFmtId="0" fontId="21" fillId="0" borderId="2" xfId="0" applyFont="1" applyBorder="1" applyAlignment="1">
      <alignment vertical="center" wrapText="1"/>
    </xf>
    <xf numFmtId="0" fontId="21" fillId="0" borderId="1" xfId="0" applyFont="1" applyBorder="1" applyAlignment="1">
      <alignment horizontal="center" vertical="center" wrapText="1"/>
    </xf>
    <xf numFmtId="0" fontId="20" fillId="0" borderId="0" xfId="0" applyFont="1" applyAlignment="1">
      <alignment vertical="center"/>
    </xf>
    <xf numFmtId="0" fontId="21" fillId="0" borderId="4"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22" fillId="0" borderId="0" xfId="0" applyFont="1"/>
    <xf numFmtId="0" fontId="23" fillId="0" borderId="0" xfId="0" applyFont="1"/>
    <xf numFmtId="0" fontId="24" fillId="0" borderId="0" xfId="0" applyFont="1" applyAlignment="1">
      <alignment horizontal="right" vertical="center"/>
    </xf>
    <xf numFmtId="0" fontId="26" fillId="0" borderId="0" xfId="0" applyFont="1"/>
    <xf numFmtId="0" fontId="6" fillId="0" borderId="0" xfId="0" applyFont="1" applyAlignment="1">
      <alignment horizontal="right" vertical="center"/>
    </xf>
    <xf numFmtId="0" fontId="27" fillId="0" borderId="0" xfId="0" applyFont="1"/>
    <xf numFmtId="0" fontId="28" fillId="0" borderId="0" xfId="0" applyFont="1"/>
    <xf numFmtId="0" fontId="29" fillId="0" borderId="4" xfId="0" applyFont="1" applyBorder="1" applyAlignment="1">
      <alignment horizontal="center" vertical="center" wrapText="1"/>
    </xf>
    <xf numFmtId="0" fontId="31" fillId="0" borderId="0" xfId="0" applyFont="1"/>
    <xf numFmtId="0" fontId="32" fillId="0" borderId="0" xfId="0" applyFont="1" applyAlignment="1">
      <alignment vertical="center"/>
    </xf>
    <xf numFmtId="0" fontId="34" fillId="0" borderId="1" xfId="0" applyFont="1" applyBorder="1" applyAlignment="1">
      <alignment horizontal="center" vertical="center" wrapText="1"/>
    </xf>
    <xf numFmtId="0" fontId="29" fillId="0" borderId="1" xfId="0" applyFont="1" applyBorder="1" applyAlignment="1">
      <alignment vertical="center" wrapText="1"/>
    </xf>
    <xf numFmtId="0" fontId="34" fillId="0" borderId="2" xfId="0" applyFont="1" applyBorder="1" applyAlignment="1">
      <alignment horizontal="center" vertical="center" wrapText="1"/>
    </xf>
    <xf numFmtId="0" fontId="34" fillId="0" borderId="2" xfId="0" applyFont="1" applyBorder="1" applyAlignment="1">
      <alignment vertical="center" wrapText="1"/>
    </xf>
    <xf numFmtId="0" fontId="34" fillId="0" borderId="3" xfId="0" applyFont="1" applyBorder="1" applyAlignment="1">
      <alignment horizontal="center" vertical="center" wrapText="1"/>
    </xf>
    <xf numFmtId="0" fontId="34" fillId="0" borderId="3" xfId="0" applyFont="1" applyBorder="1" applyAlignment="1">
      <alignment vertical="center" wrapText="1"/>
    </xf>
    <xf numFmtId="0" fontId="22" fillId="0" borderId="0" xfId="0" applyFont="1" applyAlignment="1">
      <alignment vertical="center"/>
    </xf>
    <xf numFmtId="0" fontId="27" fillId="0" borderId="0" xfId="0" applyFont="1" applyAlignment="1">
      <alignment horizontal="right" vertical="center" wrapText="1"/>
    </xf>
    <xf numFmtId="0" fontId="0" fillId="0" borderId="0" xfId="0" applyAlignment="1">
      <alignment horizontal="center"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27" fillId="0" borderId="0" xfId="0" applyFont="1" applyAlignment="1">
      <alignment vertical="center" wrapText="1"/>
    </xf>
    <xf numFmtId="0" fontId="0" fillId="0" borderId="0" xfId="0" applyAlignment="1">
      <alignment vertical="top" wrapText="1"/>
    </xf>
    <xf numFmtId="0" fontId="26" fillId="0" borderId="0" xfId="0" applyFont="1" applyAlignment="1">
      <alignment horizontal="center" vertical="center" wrapText="1"/>
    </xf>
    <xf numFmtId="0" fontId="22" fillId="0" borderId="0" xfId="0" applyFont="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2" fillId="0" borderId="2" xfId="0" applyFont="1" applyBorder="1" applyAlignment="1">
      <alignment vertical="center" wrapText="1"/>
    </xf>
    <xf numFmtId="0" fontId="22" fillId="0" borderId="3" xfId="0" applyFont="1" applyBorder="1" applyAlignment="1">
      <alignment vertical="center" wrapText="1"/>
    </xf>
    <xf numFmtId="0" fontId="27" fillId="0" borderId="4" xfId="0" applyFont="1" applyBorder="1" applyAlignment="1">
      <alignment horizontal="center" vertical="center"/>
    </xf>
    <xf numFmtId="0" fontId="26" fillId="0" borderId="0" xfId="0" applyFont="1" applyAlignment="1">
      <alignment horizontal="right" vertical="center"/>
    </xf>
    <xf numFmtId="0" fontId="22" fillId="0" borderId="4" xfId="0" applyFont="1" applyBorder="1" applyAlignment="1">
      <alignment horizontal="center" vertical="center" wrapText="1"/>
    </xf>
    <xf numFmtId="0" fontId="27" fillId="0" borderId="2" xfId="0" applyFont="1" applyBorder="1" applyAlignment="1">
      <alignmen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7" fillId="0" borderId="2" xfId="0" applyFont="1" applyBorder="1" applyAlignment="1">
      <alignment horizontal="center" vertical="center"/>
    </xf>
    <xf numFmtId="0" fontId="27" fillId="0" borderId="0" xfId="0" applyFont="1" applyAlignment="1">
      <alignment vertical="center"/>
    </xf>
    <xf numFmtId="0" fontId="22" fillId="0" borderId="5" xfId="0" applyFont="1" applyBorder="1" applyAlignment="1">
      <alignment vertical="center" wrapText="1"/>
    </xf>
    <xf numFmtId="0" fontId="27" fillId="0" borderId="0" xfId="0" applyFont="1" applyAlignment="1">
      <alignment horizontal="left" vertical="center"/>
    </xf>
    <xf numFmtId="0" fontId="35" fillId="0" borderId="4" xfId="0" applyFont="1" applyBorder="1" applyAlignment="1">
      <alignment horizontal="center" vertical="center" wrapText="1"/>
    </xf>
    <xf numFmtId="0" fontId="35" fillId="0" borderId="4" xfId="0" applyFont="1" applyBorder="1" applyAlignment="1">
      <alignment horizontal="center" vertical="center"/>
    </xf>
    <xf numFmtId="0" fontId="28" fillId="0" borderId="4" xfId="0" applyFont="1" applyBorder="1" applyAlignment="1">
      <alignment horizontal="center" vertical="center" wrapText="1"/>
    </xf>
    <xf numFmtId="0" fontId="28" fillId="0" borderId="5" xfId="0" applyFont="1" applyBorder="1" applyAlignment="1">
      <alignment horizontal="center" vertical="center"/>
    </xf>
    <xf numFmtId="0" fontId="35" fillId="0" borderId="5" xfId="0" applyFont="1" applyBorder="1" applyAlignment="1">
      <alignment horizontal="center" vertical="center" wrapText="1"/>
    </xf>
    <xf numFmtId="0" fontId="28" fillId="0" borderId="8" xfId="0" applyFont="1" applyBorder="1" applyAlignment="1">
      <alignment vertical="center" wrapText="1"/>
    </xf>
    <xf numFmtId="0" fontId="28" fillId="0" borderId="8" xfId="0" applyFont="1" applyBorder="1" applyAlignment="1">
      <alignment vertical="center"/>
    </xf>
    <xf numFmtId="0" fontId="28" fillId="0" borderId="2" xfId="0" applyFont="1" applyBorder="1" applyAlignment="1">
      <alignment horizontal="center" vertical="center"/>
    </xf>
    <xf numFmtId="0" fontId="28" fillId="0" borderId="2" xfId="0" applyFont="1" applyBorder="1" applyAlignment="1">
      <alignment vertical="center" wrapText="1"/>
    </xf>
    <xf numFmtId="0" fontId="28" fillId="0" borderId="7" xfId="0" applyFont="1" applyBorder="1" applyAlignment="1">
      <alignment vertical="center" wrapText="1"/>
    </xf>
    <xf numFmtId="0" fontId="28" fillId="0" borderId="7" xfId="0" applyFont="1" applyBorder="1" applyAlignment="1">
      <alignment vertical="center"/>
    </xf>
    <xf numFmtId="0" fontId="30" fillId="0" borderId="2" xfId="0" applyFont="1" applyBorder="1" applyAlignment="1">
      <alignment vertical="center" wrapText="1"/>
    </xf>
    <xf numFmtId="0" fontId="28" fillId="0" borderId="3" xfId="0" applyFont="1" applyBorder="1" applyAlignment="1">
      <alignment horizontal="center" vertical="center"/>
    </xf>
    <xf numFmtId="0" fontId="30" fillId="0" borderId="3" xfId="0" applyFont="1" applyBorder="1" applyAlignment="1">
      <alignment vertical="center" wrapText="1"/>
    </xf>
    <xf numFmtId="0" fontId="28" fillId="0" borderId="9" xfId="0" applyFont="1" applyBorder="1" applyAlignment="1">
      <alignment vertical="center" wrapText="1"/>
    </xf>
    <xf numFmtId="0" fontId="28" fillId="0" borderId="9" xfId="0" applyFont="1" applyBorder="1" applyAlignment="1">
      <alignment vertical="center"/>
    </xf>
    <xf numFmtId="0" fontId="0" fillId="0" borderId="1" xfId="0" applyBorder="1" applyAlignment="1">
      <alignment horizontal="center" vertical="center"/>
    </xf>
    <xf numFmtId="0" fontId="27" fillId="0" borderId="1" xfId="0" applyFont="1" applyBorder="1" applyAlignment="1">
      <alignment horizontal="center" vertical="center" wrapText="1"/>
    </xf>
    <xf numFmtId="0" fontId="22" fillId="0" borderId="1" xfId="0" applyFont="1" applyBorder="1" applyAlignment="1">
      <alignment vertical="center" wrapText="1"/>
    </xf>
    <xf numFmtId="0" fontId="36" fillId="0" borderId="0" xfId="0" applyFont="1"/>
    <xf numFmtId="0" fontId="22" fillId="3" borderId="2" xfId="0" applyFont="1" applyFill="1" applyBorder="1" applyAlignment="1">
      <alignment horizontal="left" vertical="center" wrapText="1"/>
    </xf>
    <xf numFmtId="0" fontId="27" fillId="3" borderId="4" xfId="0" applyFont="1" applyFill="1" applyBorder="1" applyAlignment="1">
      <alignment horizontal="center" vertical="center" wrapText="1"/>
    </xf>
    <xf numFmtId="0" fontId="0" fillId="0" borderId="0" xfId="0" applyAlignment="1">
      <alignment vertical="center"/>
    </xf>
    <xf numFmtId="0" fontId="23" fillId="0" borderId="0" xfId="0" applyFont="1" applyAlignment="1">
      <alignment vertical="center"/>
    </xf>
    <xf numFmtId="0" fontId="0" fillId="0" borderId="3" xfId="0" applyBorder="1"/>
    <xf numFmtId="0" fontId="13" fillId="3" borderId="2" xfId="0" applyFont="1" applyFill="1" applyBorder="1" applyAlignment="1">
      <alignment horizontal="center" vertical="center"/>
    </xf>
    <xf numFmtId="0" fontId="13" fillId="0" borderId="3" xfId="0" applyFont="1" applyBorder="1" applyAlignment="1">
      <alignment horizontal="left" vertical="center" wrapText="1"/>
    </xf>
    <xf numFmtId="165" fontId="27" fillId="0" borderId="0" xfId="1" applyNumberFormat="1" applyFont="1"/>
    <xf numFmtId="165" fontId="27" fillId="0" borderId="0" xfId="0" applyNumberFormat="1" applyFont="1"/>
    <xf numFmtId="169" fontId="0" fillId="0" borderId="0" xfId="0" applyNumberFormat="1"/>
    <xf numFmtId="166" fontId="27" fillId="0" borderId="0" xfId="1" applyNumberFormat="1" applyFont="1"/>
    <xf numFmtId="166" fontId="0" fillId="0" borderId="0" xfId="1" applyNumberFormat="1" applyFont="1"/>
    <xf numFmtId="0" fontId="13" fillId="0" borderId="4" xfId="0" applyFont="1" applyBorder="1" applyAlignment="1">
      <alignment horizontal="center" vertical="center" wrapText="1"/>
    </xf>
    <xf numFmtId="0" fontId="13" fillId="0" borderId="4" xfId="0" applyFont="1" applyBorder="1" applyAlignment="1">
      <alignment horizontal="center" wrapText="1"/>
    </xf>
    <xf numFmtId="0" fontId="13" fillId="0" borderId="5" xfId="0" applyFont="1" applyBorder="1" applyAlignment="1">
      <alignment horizontal="left" vertical="center" wrapText="1"/>
    </xf>
    <xf numFmtId="0" fontId="13" fillId="3" borderId="2" xfId="0" applyFont="1" applyFill="1" applyBorder="1" applyAlignment="1">
      <alignment horizontal="left" vertical="center" wrapText="1"/>
    </xf>
    <xf numFmtId="0" fontId="13" fillId="0" borderId="2" xfId="0" applyFont="1" applyBorder="1" applyAlignment="1">
      <alignment horizontal="left" vertical="center" wrapText="1"/>
    </xf>
    <xf numFmtId="0" fontId="13" fillId="0" borderId="6" xfId="0" applyFont="1" applyBorder="1" applyAlignment="1">
      <alignment horizontal="left" vertical="center" wrapText="1"/>
    </xf>
    <xf numFmtId="0" fontId="13" fillId="0" borderId="2" xfId="0" applyFont="1" applyBorder="1" applyAlignment="1">
      <alignment horizontal="justify" vertical="center" wrapText="1"/>
    </xf>
    <xf numFmtId="0" fontId="55" fillId="3" borderId="0" xfId="0" applyFont="1" applyFill="1" applyAlignment="1">
      <alignment horizontal="center" vertical="center"/>
    </xf>
    <xf numFmtId="0" fontId="55" fillId="3" borderId="0" xfId="0" applyFont="1" applyFill="1" applyAlignment="1">
      <alignment horizontal="center" wrapText="1"/>
    </xf>
    <xf numFmtId="0" fontId="57" fillId="3" borderId="21" xfId="0" applyFont="1" applyFill="1" applyBorder="1" applyAlignment="1">
      <alignment horizontal="center" vertical="center" wrapText="1"/>
    </xf>
    <xf numFmtId="166" fontId="57" fillId="3" borderId="21" xfId="1" applyNumberFormat="1" applyFont="1" applyFill="1" applyBorder="1" applyAlignment="1">
      <alignment horizontal="center" vertical="center" wrapText="1"/>
    </xf>
    <xf numFmtId="166" fontId="57" fillId="3" borderId="4" xfId="1" applyNumberFormat="1" applyFont="1" applyFill="1" applyBorder="1" applyAlignment="1">
      <alignment horizontal="right" vertical="center" wrapText="1"/>
    </xf>
    <xf numFmtId="0" fontId="57" fillId="3" borderId="0" xfId="0" applyFont="1" applyFill="1" applyAlignment="1">
      <alignment horizontal="left"/>
    </xf>
    <xf numFmtId="166" fontId="57" fillId="3" borderId="0" xfId="1" applyNumberFormat="1" applyFont="1" applyFill="1" applyAlignment="1">
      <alignment horizontal="left"/>
    </xf>
    <xf numFmtId="0" fontId="0" fillId="0" borderId="5" xfId="0" applyBorder="1" applyAlignment="1">
      <alignment vertical="center"/>
    </xf>
    <xf numFmtId="166" fontId="0" fillId="0" borderId="5" xfId="1" applyNumberFormat="1" applyFont="1" applyBorder="1" applyAlignment="1">
      <alignment vertical="center"/>
    </xf>
    <xf numFmtId="0" fontId="0" fillId="0" borderId="2" xfId="0" applyBorder="1" applyAlignment="1">
      <alignment vertical="center" wrapText="1"/>
    </xf>
    <xf numFmtId="166" fontId="0" fillId="0" borderId="2" xfId="1" applyNumberFormat="1" applyFont="1" applyBorder="1" applyAlignment="1">
      <alignment vertical="center"/>
    </xf>
    <xf numFmtId="0" fontId="0" fillId="0" borderId="5" xfId="0" applyBorder="1" applyAlignment="1">
      <alignment horizontal="justify" vertical="center" wrapText="1"/>
    </xf>
    <xf numFmtId="0" fontId="0" fillId="0" borderId="2" xfId="0" applyBorder="1" applyAlignment="1">
      <alignment horizontal="justify" vertical="center" wrapText="1"/>
    </xf>
    <xf numFmtId="166" fontId="0" fillId="0" borderId="1" xfId="1" applyNumberFormat="1" applyFont="1" applyBorder="1" applyAlignment="1">
      <alignment vertical="center"/>
    </xf>
    <xf numFmtId="0" fontId="57" fillId="3" borderId="0" xfId="0" applyFont="1" applyFill="1" applyAlignment="1">
      <alignment horizontal="center" vertical="center"/>
    </xf>
    <xf numFmtId="167" fontId="56" fillId="3" borderId="0" xfId="0" applyNumberFormat="1" applyFont="1" applyFill="1" applyAlignment="1">
      <alignment horizontal="right"/>
    </xf>
    <xf numFmtId="0" fontId="0" fillId="0" borderId="3" xfId="0" applyBorder="1" applyAlignment="1">
      <alignment horizontal="justify" vertical="center" wrapText="1"/>
    </xf>
    <xf numFmtId="0" fontId="57" fillId="3" borderId="4" xfId="0" applyFont="1" applyFill="1" applyBorder="1" applyAlignment="1">
      <alignment vertical="center" wrapText="1"/>
    </xf>
    <xf numFmtId="0" fontId="57" fillId="3" borderId="4" xfId="0" applyFont="1" applyFill="1" applyBorder="1" applyAlignment="1">
      <alignment horizontal="center" vertical="center" wrapText="1"/>
    </xf>
    <xf numFmtId="166" fontId="0" fillId="0" borderId="6" xfId="1" applyNumberFormat="1" applyFont="1" applyBorder="1" applyAlignment="1">
      <alignment vertical="center"/>
    </xf>
    <xf numFmtId="166" fontId="27" fillId="0" borderId="4" xfId="1" applyNumberFormat="1" applyFont="1" applyBorder="1" applyAlignment="1">
      <alignment vertical="center"/>
    </xf>
    <xf numFmtId="0" fontId="0" fillId="0" borderId="1" xfId="0" applyBorder="1" applyAlignment="1">
      <alignment vertical="center" wrapText="1"/>
    </xf>
    <xf numFmtId="0" fontId="13" fillId="0" borderId="0" xfId="0" applyFont="1"/>
    <xf numFmtId="0" fontId="13" fillId="0" borderId="0" xfId="0" applyFont="1" applyAlignment="1">
      <alignment horizontal="center"/>
    </xf>
    <xf numFmtId="177" fontId="13" fillId="0" borderId="0" xfId="1" applyNumberFormat="1" applyFont="1"/>
    <xf numFmtId="0" fontId="12" fillId="0" borderId="0" xfId="0" applyFont="1"/>
    <xf numFmtId="0" fontId="60"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5" xfId="0" applyFont="1" applyBorder="1" applyAlignment="1">
      <alignment horizontal="justify" vertical="center" wrapText="1"/>
    </xf>
    <xf numFmtId="3" fontId="13" fillId="0" borderId="5" xfId="1" applyNumberFormat="1" applyFont="1" applyBorder="1" applyAlignment="1">
      <alignment horizontal="right" vertical="center" wrapText="1"/>
    </xf>
    <xf numFmtId="3" fontId="13" fillId="0" borderId="2" xfId="1" applyNumberFormat="1" applyFont="1" applyBorder="1" applyAlignment="1">
      <alignment horizontal="right" vertical="center" wrapText="1"/>
    </xf>
    <xf numFmtId="41" fontId="13" fillId="0" borderId="2" xfId="2" applyFont="1" applyBorder="1" applyAlignment="1">
      <alignment horizontal="right" vertical="center" wrapText="1"/>
    </xf>
    <xf numFmtId="0" fontId="13" fillId="0" borderId="2" xfId="0" applyFont="1" applyBorder="1" applyAlignment="1">
      <alignment vertical="center" wrapText="1"/>
    </xf>
    <xf numFmtId="0" fontId="15" fillId="0" borderId="0" xfId="0" applyFont="1" applyAlignment="1">
      <alignment vertical="center"/>
    </xf>
    <xf numFmtId="177" fontId="13" fillId="0" borderId="0" xfId="1" applyNumberFormat="1" applyFont="1" applyAlignment="1">
      <alignment horizontal="right"/>
    </xf>
    <xf numFmtId="177" fontId="38" fillId="0" borderId="4" xfId="1" applyNumberFormat="1" applyFont="1" applyBorder="1" applyAlignment="1">
      <alignment horizontal="center" vertical="center" wrapText="1"/>
    </xf>
    <xf numFmtId="3" fontId="61" fillId="0" borderId="4" xfId="1" applyNumberFormat="1" applyFont="1" applyBorder="1" applyAlignment="1">
      <alignment horizontal="right" vertical="center" wrapText="1"/>
    </xf>
    <xf numFmtId="3" fontId="60" fillId="0" borderId="0" xfId="0" applyNumberFormat="1" applyFont="1"/>
    <xf numFmtId="41" fontId="13" fillId="0" borderId="5" xfId="2" applyFont="1" applyBorder="1" applyAlignment="1">
      <alignment horizontal="right" vertical="center" wrapText="1"/>
    </xf>
    <xf numFmtId="41" fontId="6" fillId="0" borderId="2" xfId="2" applyFont="1" applyBorder="1" applyAlignment="1">
      <alignment horizontal="right" vertical="center" wrapText="1"/>
    </xf>
    <xf numFmtId="0" fontId="39" fillId="0" borderId="0" xfId="0" applyFont="1" applyAlignment="1">
      <alignment vertical="center"/>
    </xf>
    <xf numFmtId="0" fontId="0" fillId="0" borderId="6" xfId="0" applyBorder="1" applyAlignment="1">
      <alignment vertical="center" wrapText="1"/>
    </xf>
    <xf numFmtId="0" fontId="0" fillId="0" borderId="5" xfId="0" applyBorder="1" applyAlignment="1">
      <alignment vertical="center" wrapText="1"/>
    </xf>
    <xf numFmtId="165" fontId="23" fillId="0" borderId="0" xfId="1" applyNumberFormat="1" applyFont="1"/>
    <xf numFmtId="165" fontId="36" fillId="0" borderId="0" xfId="1" applyNumberFormat="1" applyFont="1"/>
    <xf numFmtId="165" fontId="22" fillId="0" borderId="0" xfId="1" applyNumberFormat="1" applyFont="1"/>
    <xf numFmtId="41" fontId="27" fillId="0" borderId="0" xfId="0" applyNumberFormat="1" applyFont="1"/>
    <xf numFmtId="41" fontId="13" fillId="0" borderId="4" xfId="2" applyFont="1" applyBorder="1" applyAlignment="1">
      <alignment horizontal="right" vertical="center" wrapText="1"/>
    </xf>
    <xf numFmtId="41" fontId="13" fillId="0" borderId="9" xfId="2" applyFont="1" applyBorder="1" applyAlignment="1">
      <alignment horizontal="right" vertical="center" wrapText="1"/>
    </xf>
    <xf numFmtId="0" fontId="25" fillId="0" borderId="4" xfId="0" applyFont="1" applyBorder="1" applyAlignment="1">
      <alignment horizontal="center" vertical="center" wrapText="1"/>
    </xf>
    <xf numFmtId="0" fontId="36" fillId="0" borderId="0" xfId="0" applyFont="1" applyAlignment="1">
      <alignment vertical="center"/>
    </xf>
    <xf numFmtId="166" fontId="23" fillId="0" borderId="0" xfId="1" applyNumberFormat="1" applyFont="1"/>
    <xf numFmtId="165" fontId="26" fillId="0" borderId="0" xfId="1" applyNumberFormat="1" applyFont="1"/>
    <xf numFmtId="2" fontId="10" fillId="3" borderId="2" xfId="0" applyNumberFormat="1" applyFont="1" applyFill="1" applyBorder="1" applyAlignment="1">
      <alignment horizontal="justify" vertical="center" wrapText="1"/>
    </xf>
    <xf numFmtId="0" fontId="13" fillId="0" borderId="3" xfId="0" applyFont="1" applyBorder="1" applyAlignment="1">
      <alignment horizontal="justify" vertical="center" wrapText="1"/>
    </xf>
    <xf numFmtId="0" fontId="5" fillId="0" borderId="0" xfId="0" applyFont="1" applyAlignment="1">
      <alignment horizontal="center" vertical="center" wrapText="1"/>
    </xf>
    <xf numFmtId="0" fontId="0" fillId="0" borderId="6" xfId="0" applyBorder="1" applyAlignment="1">
      <alignment horizontal="center" vertical="center"/>
    </xf>
    <xf numFmtId="43" fontId="0" fillId="0" borderId="1" xfId="1" applyFont="1" applyBorder="1" applyAlignment="1">
      <alignment vertical="center"/>
    </xf>
    <xf numFmtId="169" fontId="0" fillId="0" borderId="0" xfId="0" applyNumberFormat="1" applyAlignment="1">
      <alignment vertical="center"/>
    </xf>
    <xf numFmtId="2" fontId="10" fillId="3" borderId="29" xfId="0" applyNumberFormat="1" applyFont="1" applyFill="1" applyBorder="1" applyAlignment="1">
      <alignment horizontal="justify" vertical="center" wrapText="1"/>
    </xf>
    <xf numFmtId="2" fontId="10" fillId="3" borderId="30" xfId="0" applyNumberFormat="1" applyFont="1" applyFill="1" applyBorder="1" applyAlignment="1">
      <alignment horizontal="justify" vertical="center" wrapText="1"/>
    </xf>
    <xf numFmtId="166" fontId="0" fillId="0" borderId="3" xfId="1" applyNumberFormat="1" applyFont="1" applyBorder="1"/>
    <xf numFmtId="0" fontId="12" fillId="0" borderId="31" xfId="0" applyFont="1" applyBorder="1" applyAlignment="1">
      <alignment vertical="center" wrapText="1"/>
    </xf>
    <xf numFmtId="0" fontId="12" fillId="0" borderId="29" xfId="0" applyFont="1" applyBorder="1" applyAlignment="1">
      <alignment vertical="center" wrapText="1"/>
    </xf>
    <xf numFmtId="0" fontId="12" fillId="0" borderId="32" xfId="0" applyFont="1" applyBorder="1" applyAlignment="1">
      <alignment vertical="center" wrapText="1"/>
    </xf>
    <xf numFmtId="0" fontId="12" fillId="0" borderId="29" xfId="0" applyFont="1" applyBorder="1" applyAlignment="1">
      <alignment wrapText="1"/>
    </xf>
    <xf numFmtId="0" fontId="12" fillId="0" borderId="31" xfId="0" applyFont="1" applyBorder="1" applyAlignment="1">
      <alignment wrapText="1"/>
    </xf>
    <xf numFmtId="0" fontId="13" fillId="0" borderId="32" xfId="0" applyFont="1" applyBorder="1"/>
    <xf numFmtId="0" fontId="13" fillId="0" borderId="31" xfId="0" applyFont="1" applyBorder="1"/>
    <xf numFmtId="0" fontId="13" fillId="0" borderId="29" xfId="0" applyFont="1" applyBorder="1"/>
    <xf numFmtId="0" fontId="12" fillId="0" borderId="7" xfId="0" applyFont="1" applyBorder="1" applyAlignment="1">
      <alignment vertical="center" wrapText="1"/>
    </xf>
    <xf numFmtId="177" fontId="13" fillId="0" borderId="5" xfId="1" applyNumberFormat="1" applyFont="1" applyBorder="1"/>
    <xf numFmtId="41" fontId="6" fillId="0" borderId="5" xfId="2" applyFont="1" applyBorder="1" applyAlignment="1">
      <alignment horizontal="right" vertical="center" wrapText="1"/>
    </xf>
    <xf numFmtId="0" fontId="13" fillId="0" borderId="2" xfId="0" applyFont="1" applyBorder="1" applyAlignment="1">
      <alignment vertical="center"/>
    </xf>
    <xf numFmtId="177" fontId="13" fillId="0" borderId="2" xfId="1" applyNumberFormat="1" applyFont="1" applyBorder="1"/>
    <xf numFmtId="41" fontId="13" fillId="0" borderId="3" xfId="2" applyFont="1" applyBorder="1" applyAlignment="1">
      <alignment horizontal="right" vertical="center" wrapText="1"/>
    </xf>
    <xf numFmtId="177" fontId="13" fillId="0" borderId="3" xfId="1" applyNumberFormat="1" applyFont="1" applyBorder="1"/>
    <xf numFmtId="41" fontId="6" fillId="0" borderId="3" xfId="2" applyFont="1" applyBorder="1" applyAlignment="1">
      <alignment horizontal="right" vertical="center" wrapText="1"/>
    </xf>
    <xf numFmtId="0" fontId="13" fillId="0" borderId="3" xfId="0" applyFont="1" applyBorder="1" applyAlignment="1">
      <alignment vertical="center" wrapText="1"/>
    </xf>
    <xf numFmtId="41" fontId="6" fillId="0" borderId="21" xfId="2" applyFont="1" applyBorder="1" applyAlignment="1">
      <alignment horizontal="right" vertical="center" wrapText="1"/>
    </xf>
    <xf numFmtId="0" fontId="13" fillId="0" borderId="4" xfId="0" applyFont="1" applyBorder="1" applyAlignment="1">
      <alignment horizontal="left" vertical="center"/>
    </xf>
    <xf numFmtId="0" fontId="13" fillId="0" borderId="4" xfId="0" applyFont="1" applyBorder="1" applyAlignment="1">
      <alignment horizontal="left" vertical="center" wrapText="1"/>
    </xf>
    <xf numFmtId="177" fontId="13" fillId="0" borderId="4" xfId="1" applyNumberFormat="1" applyFont="1" applyBorder="1" applyAlignment="1">
      <alignment horizontal="center" vertical="center"/>
    </xf>
    <xf numFmtId="3" fontId="13" fillId="0" borderId="4" xfId="1" applyNumberFormat="1" applyFont="1" applyBorder="1" applyAlignment="1">
      <alignment horizontal="right" vertical="center" wrapText="1"/>
    </xf>
    <xf numFmtId="3" fontId="13" fillId="0" borderId="3" xfId="1" applyNumberFormat="1" applyFont="1" applyBorder="1" applyAlignment="1">
      <alignment horizontal="right" vertical="center" wrapText="1"/>
    </xf>
    <xf numFmtId="0" fontId="13" fillId="0" borderId="2" xfId="0" applyFont="1" applyBorder="1" applyAlignment="1">
      <alignment wrapText="1"/>
    </xf>
    <xf numFmtId="177" fontId="13" fillId="0" borderId="3" xfId="1" applyNumberFormat="1" applyFont="1" applyBorder="1" applyAlignment="1">
      <alignment vertical="center"/>
    </xf>
    <xf numFmtId="3" fontId="6" fillId="0" borderId="2" xfId="1" applyNumberFormat="1" applyFont="1" applyBorder="1" applyAlignment="1">
      <alignment horizontal="right" vertical="center" wrapText="1"/>
    </xf>
    <xf numFmtId="0" fontId="13" fillId="0" borderId="9" xfId="0" applyFont="1" applyBorder="1" applyAlignment="1">
      <alignment vertical="center" wrapText="1"/>
    </xf>
    <xf numFmtId="3" fontId="13" fillId="0" borderId="9" xfId="1" applyNumberFormat="1" applyFont="1" applyBorder="1" applyAlignment="1">
      <alignment horizontal="right" vertical="center" wrapText="1"/>
    </xf>
    <xf numFmtId="0" fontId="67" fillId="0" borderId="2" xfId="0" applyFont="1" applyBorder="1" applyAlignment="1">
      <alignment horizontal="left" vertical="center" wrapText="1"/>
    </xf>
    <xf numFmtId="41" fontId="13" fillId="0" borderId="6" xfId="2" applyFont="1" applyBorder="1" applyAlignment="1">
      <alignment horizontal="right" vertical="center" wrapText="1"/>
    </xf>
    <xf numFmtId="0" fontId="13" fillId="0" borderId="4" xfId="0" applyFont="1" applyBorder="1" applyAlignment="1">
      <alignment horizontal="center" vertical="center"/>
    </xf>
    <xf numFmtId="0" fontId="13" fillId="0" borderId="4" xfId="0" applyFont="1" applyBorder="1" applyAlignment="1">
      <alignment vertical="center"/>
    </xf>
    <xf numFmtId="0" fontId="13" fillId="0" borderId="4" xfId="0" applyFont="1" applyBorder="1" applyAlignment="1">
      <alignment horizontal="center"/>
    </xf>
    <xf numFmtId="0" fontId="0" fillId="0" borderId="7" xfId="0" applyBorder="1" applyAlignment="1">
      <alignment vertical="center" wrapText="1"/>
    </xf>
    <xf numFmtId="0" fontId="0" fillId="0" borderId="9" xfId="0" applyBorder="1" applyAlignment="1">
      <alignment vertical="center" wrapText="1"/>
    </xf>
    <xf numFmtId="175" fontId="27" fillId="0" borderId="0" xfId="1" applyNumberFormat="1" applyFont="1"/>
    <xf numFmtId="175" fontId="35" fillId="0" borderId="0" xfId="1" applyNumberFormat="1" applyFont="1"/>
    <xf numFmtId="0" fontId="13" fillId="3" borderId="2" xfId="0" applyFont="1" applyFill="1" applyBorder="1" applyAlignment="1">
      <alignment vertical="center"/>
    </xf>
    <xf numFmtId="0" fontId="69" fillId="0" borderId="4" xfId="0" applyFont="1" applyBorder="1" applyAlignment="1">
      <alignment horizontal="center" vertical="center" wrapText="1"/>
    </xf>
    <xf numFmtId="0" fontId="69" fillId="0" borderId="0" xfId="0" applyFont="1"/>
    <xf numFmtId="0" fontId="72" fillId="0" borderId="0" xfId="0" applyFont="1"/>
    <xf numFmtId="165" fontId="74" fillId="3" borderId="21" xfId="1" applyNumberFormat="1" applyFont="1" applyFill="1" applyBorder="1" applyAlignment="1">
      <alignment horizontal="center" vertical="center" wrapText="1"/>
    </xf>
    <xf numFmtId="0" fontId="70" fillId="0" borderId="21" xfId="0" applyFont="1" applyBorder="1" applyAlignment="1">
      <alignment horizontal="center" vertical="center" wrapText="1"/>
    </xf>
    <xf numFmtId="0" fontId="73" fillId="0" borderId="4" xfId="0" applyFont="1" applyBorder="1" applyAlignment="1">
      <alignment horizontal="center" vertical="center" wrapText="1"/>
    </xf>
    <xf numFmtId="0" fontId="70" fillId="0" borderId="4" xfId="0" applyFont="1" applyBorder="1" applyAlignment="1">
      <alignment horizontal="center" vertical="center" wrapText="1"/>
    </xf>
    <xf numFmtId="0" fontId="70" fillId="0" borderId="4" xfId="0" applyFont="1" applyBorder="1"/>
    <xf numFmtId="165" fontId="70" fillId="0" borderId="4" xfId="1" applyNumberFormat="1" applyFont="1" applyBorder="1" applyAlignment="1">
      <alignment horizontal="right" vertical="center"/>
    </xf>
    <xf numFmtId="0" fontId="70" fillId="0" borderId="4" xfId="0" applyFont="1" applyBorder="1" applyAlignment="1">
      <alignment horizontal="left" vertical="center" wrapText="1"/>
    </xf>
    <xf numFmtId="3" fontId="69" fillId="3" borderId="4" xfId="7" quotePrefix="1" applyNumberFormat="1" applyFont="1" applyFill="1" applyBorder="1" applyAlignment="1">
      <alignment horizontal="center" vertical="center" wrapText="1"/>
    </xf>
    <xf numFmtId="0" fontId="72" fillId="0" borderId="4" xfId="0" quotePrefix="1" applyFont="1" applyBorder="1" applyAlignment="1">
      <alignment horizontal="center" vertical="center" wrapText="1"/>
    </xf>
    <xf numFmtId="0" fontId="72" fillId="0" borderId="4" xfId="0" applyFont="1" applyBorder="1" applyAlignment="1">
      <alignment horizontal="left" vertical="center" wrapText="1"/>
    </xf>
    <xf numFmtId="165" fontId="69" fillId="3" borderId="4" xfId="1" applyNumberFormat="1" applyFont="1" applyFill="1" applyBorder="1" applyAlignment="1">
      <alignment vertical="center"/>
    </xf>
    <xf numFmtId="165" fontId="72" fillId="0" borderId="4" xfId="1" applyNumberFormat="1" applyFont="1" applyBorder="1" applyAlignment="1">
      <alignment horizontal="center" vertical="center" wrapText="1"/>
    </xf>
    <xf numFmtId="0" fontId="72" fillId="0" borderId="4" xfId="0" applyFont="1" applyBorder="1" applyAlignment="1">
      <alignment horizontal="center" vertical="center" wrapText="1"/>
    </xf>
    <xf numFmtId="165" fontId="69" fillId="3" borderId="4" xfId="1" applyNumberFormat="1" applyFont="1" applyFill="1" applyBorder="1" applyAlignment="1">
      <alignment horizontal="center" vertical="center" wrapText="1"/>
    </xf>
    <xf numFmtId="3" fontId="69" fillId="3" borderId="4" xfId="7" applyNumberFormat="1" applyFont="1" applyFill="1" applyBorder="1" applyAlignment="1">
      <alignment horizontal="center" vertical="center" wrapText="1"/>
    </xf>
    <xf numFmtId="3" fontId="69" fillId="3" borderId="4" xfId="7" applyNumberFormat="1" applyFont="1" applyFill="1" applyBorder="1" applyAlignment="1">
      <alignment horizontal="justify" vertical="center" wrapText="1"/>
    </xf>
    <xf numFmtId="3" fontId="75" fillId="3" borderId="4" xfId="7" applyNumberFormat="1" applyFont="1" applyFill="1" applyBorder="1" applyAlignment="1">
      <alignment horizontal="center" vertical="center" wrapText="1"/>
    </xf>
    <xf numFmtId="3" fontId="75" fillId="3" borderId="4" xfId="7" applyNumberFormat="1" applyFont="1" applyFill="1" applyBorder="1" applyAlignment="1">
      <alignment horizontal="justify" vertical="center" wrapText="1"/>
    </xf>
    <xf numFmtId="41" fontId="69" fillId="3" borderId="4" xfId="52" applyFont="1" applyFill="1" applyBorder="1" applyAlignment="1">
      <alignment vertical="center"/>
    </xf>
    <xf numFmtId="165" fontId="69" fillId="3" borderId="4" xfId="44" applyNumberFormat="1" applyFont="1" applyFill="1" applyBorder="1" applyAlignment="1">
      <alignment horizontal="center" vertical="center" wrapText="1"/>
    </xf>
    <xf numFmtId="165" fontId="69" fillId="3" borderId="4" xfId="1" applyNumberFormat="1" applyFont="1" applyFill="1" applyBorder="1"/>
    <xf numFmtId="165" fontId="75" fillId="3" borderId="4" xfId="44" applyNumberFormat="1" applyFont="1" applyFill="1" applyBorder="1" applyAlignment="1">
      <alignment horizontal="center" vertical="center" wrapText="1"/>
    </xf>
    <xf numFmtId="165" fontId="75" fillId="3" borderId="4" xfId="1" applyNumberFormat="1" applyFont="1" applyFill="1" applyBorder="1" applyAlignment="1">
      <alignment vertical="center"/>
    </xf>
    <xf numFmtId="1" fontId="69" fillId="3" borderId="4" xfId="7" applyNumberFormat="1" applyFont="1" applyFill="1" applyBorder="1" applyAlignment="1">
      <alignment horizontal="justify" vertical="center" wrapText="1"/>
    </xf>
    <xf numFmtId="166" fontId="69" fillId="3" borderId="4" xfId="1" applyNumberFormat="1" applyFont="1" applyFill="1" applyBorder="1" applyAlignment="1">
      <alignment horizontal="center" vertical="center"/>
    </xf>
    <xf numFmtId="1" fontId="75" fillId="3" borderId="4" xfId="7" applyNumberFormat="1" applyFont="1" applyFill="1" applyBorder="1" applyAlignment="1">
      <alignment horizontal="justify" vertical="center" wrapText="1"/>
    </xf>
    <xf numFmtId="167" fontId="75" fillId="3" borderId="4" xfId="2" applyNumberFormat="1" applyFont="1" applyFill="1" applyBorder="1" applyAlignment="1">
      <alignment vertical="center"/>
    </xf>
    <xf numFmtId="3" fontId="75" fillId="0" borderId="4" xfId="7" applyNumberFormat="1" applyFont="1" applyBorder="1" applyAlignment="1">
      <alignment horizontal="justify" vertical="center" wrapText="1"/>
    </xf>
    <xf numFmtId="167" fontId="75" fillId="0" borderId="4" xfId="2" applyNumberFormat="1" applyFont="1" applyFill="1" applyBorder="1" applyAlignment="1">
      <alignment vertical="center"/>
    </xf>
    <xf numFmtId="3" fontId="69" fillId="0" borderId="4" xfId="7" applyNumberFormat="1" applyFont="1" applyBorder="1" applyAlignment="1">
      <alignment horizontal="justify" vertical="center" wrapText="1"/>
    </xf>
    <xf numFmtId="179" fontId="69" fillId="3" borderId="4" xfId="7" applyNumberFormat="1" applyFont="1" applyFill="1" applyBorder="1" applyAlignment="1">
      <alignment horizontal="right" vertical="center" wrapText="1"/>
    </xf>
    <xf numFmtId="167" fontId="75" fillId="3" borderId="4" xfId="52" applyNumberFormat="1" applyFont="1" applyFill="1" applyBorder="1" applyAlignment="1">
      <alignment vertical="center"/>
    </xf>
    <xf numFmtId="0" fontId="70" fillId="0" borderId="9" xfId="0" applyFont="1" applyBorder="1" applyAlignment="1">
      <alignment horizontal="center" vertical="center" wrapText="1"/>
    </xf>
    <xf numFmtId="165" fontId="70" fillId="0" borderId="4" xfId="1" applyNumberFormat="1" applyFont="1" applyBorder="1" applyAlignment="1">
      <alignment horizontal="center" vertical="center" wrapText="1"/>
    </xf>
    <xf numFmtId="165" fontId="69" fillId="3" borderId="4" xfId="1" applyNumberFormat="1" applyFont="1" applyFill="1" applyBorder="1" applyAlignment="1">
      <alignment horizontal="center" wrapText="1"/>
    </xf>
    <xf numFmtId="165" fontId="69" fillId="3" borderId="4" xfId="1" applyNumberFormat="1" applyFont="1" applyFill="1" applyBorder="1" applyAlignment="1">
      <alignment horizontal="right" vertical="center"/>
    </xf>
    <xf numFmtId="0" fontId="72" fillId="0" borderId="4" xfId="0" applyFont="1" applyBorder="1" applyAlignment="1">
      <alignment horizontal="right" vertical="center" wrapText="1"/>
    </xf>
    <xf numFmtId="165" fontId="72" fillId="0" borderId="4" xfId="1" applyNumberFormat="1" applyFont="1" applyBorder="1" applyAlignment="1">
      <alignment horizontal="right" vertical="center" wrapText="1"/>
    </xf>
    <xf numFmtId="165" fontId="72" fillId="3" borderId="4" xfId="1" applyNumberFormat="1" applyFont="1" applyFill="1" applyBorder="1" applyAlignment="1">
      <alignment horizontal="center" wrapText="1"/>
    </xf>
    <xf numFmtId="0" fontId="69" fillId="3" borderId="4" xfId="0" applyFont="1" applyFill="1" applyBorder="1" applyAlignment="1">
      <alignment horizontal="left" vertical="center" wrapText="1"/>
    </xf>
    <xf numFmtId="0" fontId="69" fillId="3" borderId="4" xfId="0" applyFont="1" applyFill="1" applyBorder="1" applyAlignment="1">
      <alignment horizontal="right" vertical="center" wrapText="1"/>
    </xf>
    <xf numFmtId="0" fontId="72" fillId="0" borderId="4" xfId="0" applyFont="1" applyBorder="1" applyAlignment="1">
      <alignment horizontal="center" vertical="center"/>
    </xf>
    <xf numFmtId="0" fontId="72" fillId="0" borderId="4" xfId="0" applyFont="1" applyBorder="1" applyAlignment="1">
      <alignment vertical="center" wrapText="1"/>
    </xf>
    <xf numFmtId="165" fontId="72" fillId="0" borderId="4" xfId="1" applyNumberFormat="1" applyFont="1" applyBorder="1" applyAlignment="1">
      <alignment horizontal="right" vertical="center"/>
    </xf>
    <xf numFmtId="0" fontId="72" fillId="0" borderId="4" xfId="0" applyFont="1" applyBorder="1"/>
    <xf numFmtId="166" fontId="13" fillId="0" borderId="0" xfId="1" applyNumberFormat="1" applyFont="1" applyAlignment="1">
      <alignment horizontal="center"/>
    </xf>
    <xf numFmtId="166" fontId="13" fillId="0" borderId="0" xfId="1" applyNumberFormat="1" applyFont="1"/>
    <xf numFmtId="169" fontId="13" fillId="0" borderId="0" xfId="0" applyNumberFormat="1" applyFont="1"/>
    <xf numFmtId="0" fontId="10" fillId="0" borderId="0" xfId="0" applyFont="1"/>
    <xf numFmtId="0" fontId="10" fillId="0" borderId="0" xfId="0" applyFont="1" applyAlignment="1">
      <alignment horizontal="center"/>
    </xf>
    <xf numFmtId="166" fontId="10" fillId="0" borderId="0" xfId="1" applyNumberFormat="1" applyFont="1"/>
    <xf numFmtId="169" fontId="10" fillId="0" borderId="0" xfId="0" applyNumberFormat="1" applyFont="1"/>
    <xf numFmtId="41" fontId="5" fillId="0" borderId="4" xfId="2" applyFont="1" applyBorder="1" applyAlignment="1">
      <alignment horizontal="center" vertical="center" wrapText="1"/>
    </xf>
    <xf numFmtId="167" fontId="5" fillId="0" borderId="4" xfId="2" applyNumberFormat="1" applyFont="1" applyBorder="1" applyAlignment="1">
      <alignment horizontal="center" vertical="center" wrapText="1"/>
    </xf>
    <xf numFmtId="167" fontId="5" fillId="0" borderId="0" xfId="2" applyNumberFormat="1" applyFont="1" applyBorder="1" applyAlignment="1">
      <alignment horizontal="center" vertical="center" wrapText="1"/>
    </xf>
    <xf numFmtId="165" fontId="5" fillId="3" borderId="4" xfId="0" applyNumberFormat="1" applyFont="1" applyFill="1" applyBorder="1" applyAlignment="1">
      <alignment horizontal="left" vertical="center" wrapText="1"/>
    </xf>
    <xf numFmtId="167" fontId="13" fillId="0" borderId="0" xfId="2" applyNumberFormat="1" applyFont="1" applyBorder="1" applyAlignment="1">
      <alignment horizontal="center" vertical="center" wrapText="1"/>
    </xf>
    <xf numFmtId="0" fontId="13" fillId="3" borderId="2" xfId="0" quotePrefix="1" applyFont="1" applyFill="1" applyBorder="1" applyAlignment="1">
      <alignment horizontal="center" vertical="center" wrapText="1"/>
    </xf>
    <xf numFmtId="0" fontId="13" fillId="0" borderId="0" xfId="0" applyFont="1" applyAlignment="1">
      <alignment vertical="center"/>
    </xf>
    <xf numFmtId="166" fontId="13" fillId="0" borderId="0" xfId="1" applyNumberFormat="1" applyFont="1" applyAlignment="1">
      <alignment vertical="center"/>
    </xf>
    <xf numFmtId="167" fontId="13" fillId="0" borderId="2" xfId="2" applyNumberFormat="1" applyFont="1" applyBorder="1" applyAlignment="1">
      <alignment horizontal="center" vertical="center" wrapText="1"/>
    </xf>
    <xf numFmtId="167" fontId="13" fillId="0" borderId="3" xfId="2" applyNumberFormat="1" applyFont="1" applyBorder="1" applyAlignment="1">
      <alignment horizontal="center" vertical="center" wrapText="1"/>
    </xf>
    <xf numFmtId="165" fontId="13" fillId="0" borderId="0" xfId="0" applyNumberFormat="1" applyFont="1"/>
    <xf numFmtId="0" fontId="10" fillId="0" borderId="0" xfId="0" applyFont="1" applyAlignment="1">
      <alignment horizontal="center" vertical="center"/>
    </xf>
    <xf numFmtId="165" fontId="22" fillId="0" borderId="0" xfId="0" applyNumberFormat="1" applyFont="1"/>
    <xf numFmtId="0" fontId="5" fillId="0" borderId="4" xfId="0" applyFont="1" applyBorder="1" applyAlignment="1">
      <alignment horizontal="center" vertical="center" wrapText="1"/>
    </xf>
    <xf numFmtId="43" fontId="77" fillId="27" borderId="5" xfId="1" applyFont="1" applyFill="1" applyBorder="1" applyAlignment="1">
      <alignment horizontal="center" vertical="center" wrapText="1"/>
    </xf>
    <xf numFmtId="43" fontId="77" fillId="27" borderId="2" xfId="1" applyFont="1" applyFill="1" applyBorder="1" applyAlignment="1">
      <alignment horizontal="center" vertical="center" wrapText="1"/>
    </xf>
    <xf numFmtId="166" fontId="13" fillId="3" borderId="2" xfId="1" applyNumberFormat="1" applyFont="1" applyFill="1" applyBorder="1" applyAlignment="1">
      <alignment horizontal="center" vertical="center" wrapText="1"/>
    </xf>
    <xf numFmtId="178" fontId="13" fillId="0" borderId="2" xfId="2" applyNumberFormat="1" applyFont="1" applyBorder="1" applyAlignment="1">
      <alignment horizontal="center" vertical="center" wrapText="1"/>
    </xf>
    <xf numFmtId="0" fontId="64" fillId="0" borderId="0" xfId="0" applyFont="1"/>
    <xf numFmtId="0" fontId="64" fillId="0" borderId="0" xfId="0" applyFont="1" applyAlignment="1">
      <alignment horizontal="center" vertical="center" wrapText="1"/>
    </xf>
    <xf numFmtId="0" fontId="65" fillId="0" borderId="0" xfId="0" applyFont="1" applyAlignment="1">
      <alignment horizontal="right" vertical="center"/>
    </xf>
    <xf numFmtId="0" fontId="65" fillId="0" borderId="0" xfId="0" applyFont="1" applyAlignment="1">
      <alignment horizontal="center" vertical="center"/>
    </xf>
    <xf numFmtId="0" fontId="13" fillId="0" borderId="0" xfId="0" applyFont="1" applyAlignment="1">
      <alignment vertical="center" wrapText="1"/>
    </xf>
    <xf numFmtId="167" fontId="5" fillId="0" borderId="9" xfId="2" applyNumberFormat="1" applyFont="1" applyBorder="1" applyAlignment="1">
      <alignment vertical="center" wrapText="1"/>
    </xf>
    <xf numFmtId="167" fontId="13" fillId="0" borderId="0" xfId="0" applyNumberFormat="1" applyFont="1" applyAlignment="1">
      <alignment horizontal="center"/>
    </xf>
    <xf numFmtId="43" fontId="5" fillId="0" borderId="4" xfId="0" applyNumberFormat="1" applyFont="1" applyBorder="1" applyAlignment="1">
      <alignment horizontal="center" vertical="center" wrapText="1"/>
    </xf>
    <xf numFmtId="178" fontId="5" fillId="0" borderId="4" xfId="2" applyNumberFormat="1" applyFont="1" applyBorder="1" applyAlignment="1">
      <alignment horizontal="center" vertical="center" wrapText="1"/>
    </xf>
    <xf numFmtId="0" fontId="77" fillId="27" borderId="5" xfId="0" applyFont="1" applyFill="1" applyBorder="1" applyAlignment="1">
      <alignment horizontal="center" vertical="center" wrapText="1"/>
    </xf>
    <xf numFmtId="0" fontId="77" fillId="27" borderId="5" xfId="0" applyFont="1" applyFill="1" applyBorder="1" applyAlignment="1">
      <alignment horizontal="justify" vertical="center" wrapText="1"/>
    </xf>
    <xf numFmtId="167" fontId="77" fillId="27" borderId="5" xfId="2" applyNumberFormat="1" applyFont="1" applyFill="1" applyBorder="1" applyAlignment="1">
      <alignment horizontal="center" vertical="center" wrapText="1"/>
    </xf>
    <xf numFmtId="167" fontId="77" fillId="27" borderId="0" xfId="2" applyNumberFormat="1" applyFont="1" applyFill="1" applyBorder="1" applyAlignment="1">
      <alignment horizontal="center" vertical="center" wrapText="1"/>
    </xf>
    <xf numFmtId="0" fontId="77" fillId="27" borderId="0" xfId="0" applyFont="1" applyFill="1"/>
    <xf numFmtId="166" fontId="77" fillId="27" borderId="0" xfId="1" applyNumberFormat="1" applyFont="1" applyFill="1"/>
    <xf numFmtId="0" fontId="77" fillId="27" borderId="2" xfId="0" applyFont="1" applyFill="1" applyBorder="1" applyAlignment="1">
      <alignment horizontal="center" vertical="center" wrapText="1"/>
    </xf>
    <xf numFmtId="0" fontId="77" fillId="27" borderId="2" xfId="0" applyFont="1" applyFill="1" applyBorder="1" applyAlignment="1">
      <alignment horizontal="justify" vertical="center" wrapText="1"/>
    </xf>
    <xf numFmtId="167" fontId="77" fillId="27" borderId="2" xfId="2" applyNumberFormat="1" applyFont="1" applyFill="1" applyBorder="1" applyAlignment="1">
      <alignment horizontal="center" vertical="center" wrapText="1"/>
    </xf>
    <xf numFmtId="0" fontId="13" fillId="26" borderId="0" xfId="0" applyFont="1" applyFill="1"/>
    <xf numFmtId="0" fontId="5" fillId="3" borderId="2" xfId="0" applyFont="1" applyFill="1" applyBorder="1" applyAlignment="1">
      <alignment horizontal="center" vertical="center" wrapText="1"/>
    </xf>
    <xf numFmtId="166" fontId="5" fillId="0" borderId="2" xfId="1" applyNumberFormat="1" applyFont="1" applyBorder="1" applyAlignment="1">
      <alignment horizontal="center" vertical="center" wrapText="1"/>
    </xf>
    <xf numFmtId="167" fontId="5" fillId="0" borderId="2" xfId="2" applyNumberFormat="1" applyFont="1" applyBorder="1" applyAlignment="1">
      <alignment horizontal="center" vertical="center" wrapText="1"/>
    </xf>
    <xf numFmtId="166" fontId="77" fillId="27" borderId="2" xfId="1" applyNumberFormat="1" applyFont="1" applyFill="1" applyBorder="1" applyAlignment="1">
      <alignment horizontal="center" vertical="center" wrapText="1"/>
    </xf>
    <xf numFmtId="166" fontId="13" fillId="27" borderId="2" xfId="1" applyNumberFormat="1" applyFont="1" applyFill="1" applyBorder="1" applyAlignment="1">
      <alignment horizontal="center" vertical="center" wrapText="1"/>
    </xf>
    <xf numFmtId="167" fontId="13" fillId="27" borderId="2" xfId="2" applyNumberFormat="1" applyFont="1" applyFill="1" applyBorder="1" applyAlignment="1">
      <alignment horizontal="center" vertical="center" wrapText="1"/>
    </xf>
    <xf numFmtId="0" fontId="13" fillId="3" borderId="3" xfId="0" quotePrefix="1" applyFont="1" applyFill="1" applyBorder="1" applyAlignment="1">
      <alignment horizontal="center" vertical="center" wrapText="1"/>
    </xf>
    <xf numFmtId="0" fontId="13" fillId="3" borderId="3" xfId="0" applyFont="1" applyFill="1" applyBorder="1" applyAlignment="1">
      <alignment horizontal="left" vertical="center" wrapText="1"/>
    </xf>
    <xf numFmtId="166" fontId="13" fillId="3" borderId="3" xfId="1" applyNumberFormat="1" applyFont="1" applyFill="1" applyBorder="1" applyAlignment="1">
      <alignment horizontal="center" vertical="center" wrapText="1"/>
    </xf>
    <xf numFmtId="43" fontId="10" fillId="0" borderId="0" xfId="1" applyFont="1" applyAlignment="1">
      <alignment horizontal="right"/>
    </xf>
    <xf numFmtId="0" fontId="10" fillId="0" borderId="0" xfId="0" applyFont="1" applyAlignment="1">
      <alignment vertical="center"/>
    </xf>
    <xf numFmtId="0" fontId="64" fillId="0" borderId="0" xfId="0" applyFont="1" applyAlignment="1">
      <alignment vertical="center"/>
    </xf>
    <xf numFmtId="166" fontId="13" fillId="0" borderId="2" xfId="1" applyNumberFormat="1" applyFont="1" applyBorder="1" applyAlignment="1">
      <alignment horizontal="center" vertical="center" wrapText="1"/>
    </xf>
    <xf numFmtId="0" fontId="12" fillId="0" borderId="4" xfId="0" applyFont="1" applyBorder="1" applyAlignment="1">
      <alignment vertical="center" wrapText="1"/>
    </xf>
    <xf numFmtId="0" fontId="36" fillId="0" borderId="4" xfId="0" applyFont="1" applyBorder="1" applyAlignment="1">
      <alignment vertical="center"/>
    </xf>
    <xf numFmtId="0" fontId="10" fillId="0" borderId="4" xfId="0" applyFont="1" applyBorder="1" applyAlignment="1">
      <alignment horizontal="center" vertical="center" wrapText="1"/>
    </xf>
    <xf numFmtId="0" fontId="80" fillId="0" borderId="0" xfId="0" applyFont="1" applyAlignment="1">
      <alignment vertical="center"/>
    </xf>
    <xf numFmtId="0" fontId="80" fillId="0" borderId="0" xfId="0" applyFont="1" applyAlignment="1">
      <alignment horizontal="center" vertical="center"/>
    </xf>
    <xf numFmtId="0" fontId="79" fillId="0" borderId="0" xfId="0" applyFont="1" applyAlignment="1">
      <alignment horizontal="center" vertical="center" wrapText="1"/>
    </xf>
    <xf numFmtId="0" fontId="79" fillId="0" borderId="4" xfId="0" applyFont="1" applyBorder="1" applyAlignment="1">
      <alignment horizontal="center" vertical="center" wrapText="1"/>
    </xf>
    <xf numFmtId="0" fontId="79" fillId="0" borderId="0" xfId="0" applyFont="1" applyAlignment="1">
      <alignment vertical="center"/>
    </xf>
    <xf numFmtId="0" fontId="79" fillId="0" borderId="21" xfId="0" applyFont="1" applyBorder="1" applyAlignment="1">
      <alignment horizontal="center" vertical="center"/>
    </xf>
    <xf numFmtId="180" fontId="79" fillId="0" borderId="21" xfId="1" applyNumberFormat="1" applyFont="1" applyFill="1" applyBorder="1" applyAlignment="1">
      <alignment vertical="center"/>
    </xf>
    <xf numFmtId="3" fontId="79" fillId="0" borderId="21" xfId="1" applyNumberFormat="1" applyFont="1" applyFill="1" applyBorder="1" applyAlignment="1">
      <alignment vertical="center"/>
    </xf>
    <xf numFmtId="0" fontId="80" fillId="0" borderId="4" xfId="0" applyFont="1" applyBorder="1" applyAlignment="1">
      <alignment horizontal="center" vertical="center" wrapText="1"/>
    </xf>
    <xf numFmtId="0" fontId="80" fillId="0" borderId="4" xfId="0" applyFont="1" applyBorder="1" applyAlignment="1">
      <alignment vertical="center" wrapText="1"/>
    </xf>
    <xf numFmtId="180" fontId="80" fillId="0" borderId="4" xfId="1" applyNumberFormat="1" applyFont="1" applyFill="1" applyBorder="1" applyAlignment="1">
      <alignment vertical="center"/>
    </xf>
    <xf numFmtId="3" fontId="80" fillId="0" borderId="4" xfId="1" applyNumberFormat="1" applyFont="1" applyFill="1" applyBorder="1" applyAlignment="1">
      <alignment vertical="center"/>
    </xf>
    <xf numFmtId="3" fontId="80" fillId="0" borderId="4" xfId="1" applyNumberFormat="1" applyFont="1" applyFill="1" applyBorder="1" applyAlignment="1">
      <alignment vertical="center" wrapText="1"/>
    </xf>
    <xf numFmtId="177" fontId="80" fillId="0" borderId="4" xfId="1" applyNumberFormat="1" applyFont="1" applyFill="1" applyBorder="1" applyAlignment="1">
      <alignment vertical="center"/>
    </xf>
    <xf numFmtId="176" fontId="80" fillId="0" borderId="4" xfId="1" applyNumberFormat="1" applyFont="1" applyFill="1" applyBorder="1" applyAlignment="1">
      <alignment vertical="center"/>
    </xf>
    <xf numFmtId="4" fontId="80" fillId="0" borderId="4" xfId="1" applyNumberFormat="1" applyFont="1" applyFill="1" applyBorder="1" applyAlignment="1">
      <alignment vertical="center"/>
    </xf>
    <xf numFmtId="3" fontId="79" fillId="0" borderId="0" xfId="1" applyNumberFormat="1" applyFont="1" applyFill="1" applyBorder="1" applyAlignment="1">
      <alignment vertical="center"/>
    </xf>
    <xf numFmtId="3" fontId="80" fillId="0" borderId="0" xfId="0" applyNumberFormat="1" applyFont="1" applyAlignment="1">
      <alignment vertical="center"/>
    </xf>
    <xf numFmtId="1" fontId="80" fillId="0" borderId="0" xfId="0" applyNumberFormat="1" applyFont="1" applyAlignment="1">
      <alignment vertical="center"/>
    </xf>
    <xf numFmtId="3" fontId="79" fillId="0" borderId="0" xfId="0" applyNumberFormat="1" applyFont="1" applyAlignment="1">
      <alignment vertical="center"/>
    </xf>
    <xf numFmtId="0" fontId="69" fillId="0" borderId="0" xfId="0" applyFont="1" applyAlignment="1">
      <alignment horizontal="center" vertical="center"/>
    </xf>
    <xf numFmtId="0" fontId="75" fillId="0" borderId="0" xfId="0" applyFont="1" applyAlignment="1">
      <alignment horizontal="right" vertical="center"/>
    </xf>
    <xf numFmtId="0" fontId="74" fillId="0" borderId="0" xfId="0" applyFont="1" applyAlignment="1">
      <alignment horizontal="center" vertical="center"/>
    </xf>
    <xf numFmtId="0" fontId="82" fillId="0" borderId="0" xfId="0" applyFont="1" applyAlignment="1">
      <alignment horizontal="center" vertical="center"/>
    </xf>
    <xf numFmtId="0" fontId="74" fillId="0" borderId="4" xfId="0" applyFont="1" applyBorder="1" applyAlignment="1">
      <alignment horizontal="center" vertical="center" wrapText="1"/>
    </xf>
    <xf numFmtId="0" fontId="74" fillId="0" borderId="0" xfId="0" applyFont="1" applyAlignment="1">
      <alignment horizontal="center" vertical="center" wrapText="1"/>
    </xf>
    <xf numFmtId="0" fontId="74" fillId="0" borderId="4" xfId="0" applyFont="1" applyBorder="1" applyAlignment="1">
      <alignment horizontal="center" vertical="center"/>
    </xf>
    <xf numFmtId="166" fontId="74" fillId="0" borderId="4" xfId="1" applyNumberFormat="1" applyFont="1" applyBorder="1" applyAlignment="1">
      <alignment horizontal="center" vertical="center"/>
    </xf>
    <xf numFmtId="165" fontId="74" fillId="0" borderId="4" xfId="1" applyNumberFormat="1" applyFont="1" applyBorder="1" applyAlignment="1">
      <alignment horizontal="center" vertical="center"/>
    </xf>
    <xf numFmtId="0" fontId="69" fillId="0" borderId="4" xfId="0" applyFont="1" applyBorder="1" applyAlignment="1">
      <alignment horizontal="center" vertical="center"/>
    </xf>
    <xf numFmtId="43" fontId="69" fillId="0" borderId="4" xfId="1" applyFont="1" applyBorder="1" applyAlignment="1">
      <alignment horizontal="center" vertical="center"/>
    </xf>
    <xf numFmtId="165" fontId="69" fillId="0" borderId="4" xfId="1" applyNumberFormat="1" applyFont="1" applyBorder="1" applyAlignment="1">
      <alignment horizontal="center" vertical="center"/>
    </xf>
    <xf numFmtId="165" fontId="69" fillId="0" borderId="4" xfId="1" applyNumberFormat="1" applyFont="1" applyBorder="1" applyAlignment="1">
      <alignment horizontal="center" vertical="center" wrapText="1"/>
    </xf>
    <xf numFmtId="175" fontId="69" fillId="0" borderId="4" xfId="0" applyNumberFormat="1" applyFont="1" applyBorder="1" applyAlignment="1">
      <alignment horizontal="center" vertical="center"/>
    </xf>
    <xf numFmtId="0" fontId="69" fillId="0" borderId="4" xfId="0" applyFont="1" applyBorder="1" applyAlignment="1">
      <alignment horizontal="right" vertical="center"/>
    </xf>
    <xf numFmtId="0" fontId="69" fillId="0" borderId="4" xfId="0" applyFont="1" applyBorder="1" applyAlignment="1">
      <alignment horizontal="left" vertical="center" wrapText="1"/>
    </xf>
    <xf numFmtId="165" fontId="69" fillId="0" borderId="4" xfId="1" applyNumberFormat="1" applyFont="1" applyBorder="1" applyAlignment="1">
      <alignment horizontal="right" vertical="center"/>
    </xf>
    <xf numFmtId="165" fontId="83" fillId="0" borderId="4" xfId="1" applyNumberFormat="1" applyFont="1" applyBorder="1" applyAlignment="1">
      <alignment horizontal="center" vertical="center"/>
    </xf>
    <xf numFmtId="3" fontId="69" fillId="0" borderId="0" xfId="0" applyNumberFormat="1" applyFont="1" applyAlignment="1">
      <alignment horizontal="center" vertical="center"/>
    </xf>
    <xf numFmtId="165" fontId="69" fillId="0" borderId="0" xfId="0" applyNumberFormat="1" applyFont="1" applyAlignment="1">
      <alignment horizontal="center" vertical="center"/>
    </xf>
    <xf numFmtId="173" fontId="69" fillId="0" borderId="4" xfId="0" applyNumberFormat="1" applyFont="1" applyBorder="1" applyAlignment="1">
      <alignment horizontal="left" vertical="center" wrapText="1"/>
    </xf>
    <xf numFmtId="166" fontId="64" fillId="0" borderId="4" xfId="1" applyNumberFormat="1" applyFont="1" applyBorder="1" applyAlignment="1">
      <alignment vertical="center" wrapText="1"/>
    </xf>
    <xf numFmtId="166" fontId="10" fillId="0" borderId="4" xfId="1" applyNumberFormat="1" applyFont="1" applyBorder="1" applyAlignment="1">
      <alignment vertical="center" wrapText="1"/>
    </xf>
    <xf numFmtId="43" fontId="80" fillId="0" borderId="0" xfId="0" applyNumberFormat="1" applyFont="1" applyAlignment="1">
      <alignment vertical="center"/>
    </xf>
    <xf numFmtId="166" fontId="22" fillId="0" borderId="0" xfId="1" applyNumberFormat="1" applyFont="1"/>
    <xf numFmtId="3" fontId="59" fillId="0" borderId="0" xfId="0" applyNumberFormat="1" applyFont="1"/>
    <xf numFmtId="43" fontId="77" fillId="27" borderId="0" xfId="0" applyNumberFormat="1" applyFont="1" applyFill="1"/>
    <xf numFmtId="0" fontId="19" fillId="0" borderId="5" xfId="0" applyFont="1" applyBorder="1" applyAlignment="1">
      <alignment horizontal="justify" vertical="center" wrapText="1"/>
    </xf>
    <xf numFmtId="0" fontId="19" fillId="0" borderId="3" xfId="0" applyFont="1" applyBorder="1" applyAlignment="1">
      <alignment horizontal="justify" vertical="center" wrapText="1"/>
    </xf>
    <xf numFmtId="169" fontId="22" fillId="0" borderId="0" xfId="0" applyNumberFormat="1" applyFont="1"/>
    <xf numFmtId="166" fontId="22" fillId="0" borderId="0" xfId="1" applyNumberFormat="1" applyFont="1" applyFill="1"/>
    <xf numFmtId="165" fontId="22" fillId="0" borderId="0" xfId="1" applyNumberFormat="1" applyFont="1" applyFill="1"/>
    <xf numFmtId="43" fontId="69" fillId="0" borderId="0" xfId="0" applyNumberFormat="1" applyFont="1" applyAlignment="1">
      <alignment horizontal="center" vertical="center"/>
    </xf>
    <xf numFmtId="0" fontId="85" fillId="0" borderId="0" xfId="0" applyFont="1"/>
    <xf numFmtId="166" fontId="85" fillId="0" borderId="2" xfId="1" applyNumberFormat="1" applyFont="1" applyFill="1" applyBorder="1" applyAlignment="1">
      <alignment horizontal="center" vertical="center" wrapText="1"/>
    </xf>
    <xf numFmtId="0" fontId="77" fillId="3" borderId="2" xfId="0" quotePrefix="1" applyFont="1" applyFill="1" applyBorder="1" applyAlignment="1">
      <alignment horizontal="center" vertical="center" wrapText="1"/>
    </xf>
    <xf numFmtId="166" fontId="85" fillId="0" borderId="0" xfId="1" applyNumberFormat="1" applyFont="1"/>
    <xf numFmtId="0" fontId="85" fillId="28" borderId="0" xfId="0" applyFont="1" applyFill="1"/>
    <xf numFmtId="165" fontId="13" fillId="28" borderId="0" xfId="1" applyNumberFormat="1" applyFont="1" applyFill="1"/>
    <xf numFmtId="167" fontId="5" fillId="28" borderId="4" xfId="2" applyNumberFormat="1" applyFont="1" applyFill="1" applyBorder="1" applyAlignment="1">
      <alignment horizontal="center" vertical="center" wrapText="1"/>
    </xf>
    <xf numFmtId="0" fontId="13" fillId="28" borderId="0" xfId="0" applyFont="1" applyFill="1"/>
    <xf numFmtId="167" fontId="5" fillId="0" borderId="21" xfId="2" applyNumberFormat="1" applyFont="1" applyBorder="1" applyAlignment="1">
      <alignment horizontal="center" vertical="center" wrapText="1"/>
    </xf>
    <xf numFmtId="0" fontId="64" fillId="0" borderId="4" xfId="0" applyFont="1" applyBorder="1" applyAlignment="1">
      <alignment horizontal="center" vertical="center" wrapText="1"/>
    </xf>
    <xf numFmtId="0" fontId="85" fillId="3" borderId="2" xfId="0" quotePrefix="1" applyFont="1" applyFill="1" applyBorder="1" applyAlignment="1">
      <alignment horizontal="center" vertical="center" wrapText="1"/>
    </xf>
    <xf numFmtId="0" fontId="85" fillId="3" borderId="2" xfId="0" applyFont="1" applyFill="1" applyBorder="1" applyAlignment="1">
      <alignment horizontal="left" vertical="center" wrapText="1"/>
    </xf>
    <xf numFmtId="166" fontId="85" fillId="3" borderId="2" xfId="1" applyNumberFormat="1" applyFont="1" applyFill="1" applyBorder="1" applyAlignment="1">
      <alignment horizontal="center" vertical="center" wrapText="1"/>
    </xf>
    <xf numFmtId="167" fontId="85" fillId="0" borderId="2" xfId="2" applyNumberFormat="1" applyFont="1" applyBorder="1" applyAlignment="1">
      <alignment horizontal="center" vertical="center" wrapText="1"/>
    </xf>
    <xf numFmtId="178" fontId="85" fillId="0" borderId="2" xfId="2" applyNumberFormat="1" applyFont="1" applyBorder="1" applyAlignment="1">
      <alignment horizontal="center" vertical="center" wrapText="1"/>
    </xf>
    <xf numFmtId="167" fontId="85" fillId="0" borderId="0" xfId="2" applyNumberFormat="1" applyFont="1" applyBorder="1" applyAlignment="1">
      <alignment horizontal="center" vertical="center" wrapText="1"/>
    </xf>
    <xf numFmtId="0" fontId="85" fillId="3" borderId="2" xfId="0" applyFont="1" applyFill="1" applyBorder="1" applyAlignment="1">
      <alignment vertical="center"/>
    </xf>
    <xf numFmtId="0" fontId="13" fillId="3" borderId="2" xfId="0" applyFont="1" applyFill="1" applyBorder="1" applyAlignment="1">
      <alignment horizontal="center" vertical="center" wrapText="1"/>
    </xf>
    <xf numFmtId="43" fontId="13" fillId="3" borderId="21" xfId="1" applyFont="1" applyFill="1" applyBorder="1" applyAlignment="1">
      <alignment horizontal="center" vertical="center" wrapText="1"/>
    </xf>
    <xf numFmtId="43" fontId="85" fillId="3" borderId="21" xfId="1" applyFont="1" applyFill="1" applyBorder="1" applyAlignment="1">
      <alignment horizontal="center" vertical="center" wrapText="1"/>
    </xf>
    <xf numFmtId="43" fontId="5" fillId="3" borderId="4" xfId="1" applyFont="1" applyFill="1" applyBorder="1" applyAlignment="1">
      <alignment horizontal="center" vertical="center" wrapText="1"/>
    </xf>
    <xf numFmtId="0" fontId="5" fillId="29" borderId="2" xfId="0" applyFont="1" applyFill="1" applyBorder="1" applyAlignment="1">
      <alignment horizontal="center" vertical="center" wrapText="1"/>
    </xf>
    <xf numFmtId="0" fontId="21" fillId="29" borderId="4" xfId="0" applyFont="1" applyFill="1" applyBorder="1" applyAlignment="1">
      <alignment vertical="center" wrapText="1"/>
    </xf>
    <xf numFmtId="43" fontId="13" fillId="29" borderId="21" xfId="1" applyFont="1" applyFill="1" applyBorder="1" applyAlignment="1">
      <alignment horizontal="center" vertical="center" wrapText="1"/>
    </xf>
    <xf numFmtId="167" fontId="5" fillId="29" borderId="21" xfId="2" applyNumberFormat="1" applyFont="1" applyFill="1" applyBorder="1" applyAlignment="1">
      <alignment horizontal="center" vertical="center" wrapText="1"/>
    </xf>
    <xf numFmtId="0" fontId="5" fillId="29" borderId="21" xfId="0" applyFont="1" applyFill="1" applyBorder="1" applyAlignment="1">
      <alignment horizontal="center" vertical="center" wrapText="1"/>
    </xf>
    <xf numFmtId="165" fontId="5" fillId="29" borderId="21" xfId="0" applyNumberFormat="1" applyFont="1" applyFill="1" applyBorder="1" applyAlignment="1">
      <alignment horizontal="left" vertical="center" wrapText="1"/>
    </xf>
    <xf numFmtId="166" fontId="5" fillId="29" borderId="2" xfId="1" applyNumberFormat="1" applyFont="1" applyFill="1" applyBorder="1" applyAlignment="1">
      <alignment horizontal="center" vertical="center" wrapText="1"/>
    </xf>
    <xf numFmtId="167" fontId="5" fillId="29" borderId="2" xfId="2"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left" vertical="center" wrapText="1"/>
    </xf>
    <xf numFmtId="166" fontId="5" fillId="0" borderId="2" xfId="1" applyNumberFormat="1" applyFont="1" applyFill="1" applyBorder="1" applyAlignment="1">
      <alignment horizontal="center" vertical="center" wrapText="1"/>
    </xf>
    <xf numFmtId="167" fontId="5" fillId="0" borderId="2" xfId="2" applyNumberFormat="1" applyFont="1" applyFill="1" applyBorder="1" applyAlignment="1">
      <alignment horizontal="center" vertical="center" wrapText="1"/>
    </xf>
    <xf numFmtId="0" fontId="10" fillId="28" borderId="0" xfId="0" applyFont="1" applyFill="1"/>
    <xf numFmtId="0" fontId="13" fillId="28" borderId="0" xfId="0" applyFont="1" applyFill="1" applyAlignment="1">
      <alignment vertical="center"/>
    </xf>
    <xf numFmtId="0" fontId="13" fillId="28" borderId="0" xfId="0" applyFont="1" applyFill="1" applyAlignment="1">
      <alignment horizontal="center"/>
    </xf>
    <xf numFmtId="167" fontId="5" fillId="28" borderId="0" xfId="2" applyNumberFormat="1" applyFont="1" applyFill="1" applyBorder="1" applyAlignment="1">
      <alignment horizontal="center" vertical="center" wrapText="1"/>
    </xf>
    <xf numFmtId="167" fontId="77" fillId="28" borderId="0" xfId="2" applyNumberFormat="1" applyFont="1" applyFill="1" applyBorder="1" applyAlignment="1">
      <alignment horizontal="center" vertical="center" wrapText="1"/>
    </xf>
    <xf numFmtId="169" fontId="85" fillId="28" borderId="0" xfId="0" applyNumberFormat="1" applyFont="1" applyFill="1"/>
    <xf numFmtId="167" fontId="13" fillId="28" borderId="0" xfId="2" applyNumberFormat="1" applyFont="1" applyFill="1" applyBorder="1" applyAlignment="1">
      <alignment horizontal="center" vertical="center" wrapText="1"/>
    </xf>
    <xf numFmtId="0" fontId="64" fillId="0" borderId="4" xfId="0" applyFont="1" applyBorder="1" applyAlignment="1">
      <alignment horizontal="center" vertical="center"/>
    </xf>
    <xf numFmtId="166" fontId="64" fillId="0" borderId="4" xfId="1" applyNumberFormat="1" applyFont="1" applyBorder="1" applyAlignment="1">
      <alignment horizontal="center" vertical="center"/>
    </xf>
    <xf numFmtId="166" fontId="64" fillId="0" borderId="4" xfId="1" applyNumberFormat="1" applyFont="1" applyBorder="1" applyAlignment="1">
      <alignment horizontal="left" vertical="center" wrapText="1"/>
    </xf>
    <xf numFmtId="0" fontId="64" fillId="0" borderId="4" xfId="0" applyFont="1" applyBorder="1" applyAlignment="1">
      <alignment vertical="center" wrapText="1"/>
    </xf>
    <xf numFmtId="0" fontId="64" fillId="0" borderId="4" xfId="0" applyFont="1" applyBorder="1" applyAlignment="1">
      <alignment horizontal="left" vertical="center" wrapText="1"/>
    </xf>
    <xf numFmtId="0" fontId="10" fillId="0" borderId="4" xfId="0" applyFont="1" applyBorder="1" applyAlignment="1">
      <alignment horizontal="left" vertical="center" wrapText="1"/>
    </xf>
    <xf numFmtId="0" fontId="65" fillId="0" borderId="4" xfId="0" applyFont="1" applyBorder="1" applyAlignment="1">
      <alignment horizontal="center" vertical="center" wrapText="1"/>
    </xf>
    <xf numFmtId="0" fontId="65" fillId="0" borderId="4" xfId="0" applyFont="1" applyBorder="1" applyAlignment="1">
      <alignment horizontal="left" vertical="center" wrapText="1"/>
    </xf>
    <xf numFmtId="0" fontId="10" fillId="3" borderId="4" xfId="0" applyFont="1" applyFill="1" applyBorder="1" applyAlignment="1">
      <alignment horizontal="left" vertical="center" wrapText="1"/>
    </xf>
    <xf numFmtId="0" fontId="10" fillId="0" borderId="4" xfId="0" applyFont="1" applyBorder="1" applyAlignment="1">
      <alignment vertical="center" wrapText="1"/>
    </xf>
    <xf numFmtId="0" fontId="23" fillId="0" borderId="0" xfId="0" applyFont="1" applyAlignment="1">
      <alignment horizontal="center"/>
    </xf>
    <xf numFmtId="0" fontId="22" fillId="0" borderId="4" xfId="0" applyFont="1" applyBorder="1" applyAlignment="1">
      <alignment vertical="center" wrapText="1"/>
    </xf>
    <xf numFmtId="43" fontId="22" fillId="0" borderId="0" xfId="0" applyNumberFormat="1" applyFont="1"/>
    <xf numFmtId="0" fontId="22" fillId="0" borderId="4" xfId="0" applyFont="1" applyBorder="1" applyAlignment="1">
      <alignment horizontal="justify" vertical="center" wrapText="1"/>
    </xf>
    <xf numFmtId="165" fontId="92" fillId="3" borderId="5" xfId="114" applyNumberFormat="1" applyFont="1" applyFill="1" applyBorder="1" applyAlignment="1">
      <alignment vertical="center"/>
    </xf>
    <xf numFmtId="0" fontId="13" fillId="3" borderId="0" xfId="115" applyFont="1" applyFill="1" applyAlignment="1">
      <alignment horizontal="center"/>
    </xf>
    <xf numFmtId="0" fontId="13" fillId="3" borderId="9" xfId="115" applyFont="1" applyFill="1" applyBorder="1" applyAlignment="1">
      <alignment horizontal="center" vertical="center"/>
    </xf>
    <xf numFmtId="0" fontId="28" fillId="0" borderId="3" xfId="115" applyFont="1" applyBorder="1" applyAlignment="1">
      <alignment horizontal="left" vertical="center" wrapText="1"/>
    </xf>
    <xf numFmtId="0" fontId="28" fillId="0" borderId="2" xfId="115" applyFont="1" applyBorder="1" applyAlignment="1">
      <alignment horizontal="left" vertical="center" wrapText="1"/>
    </xf>
    <xf numFmtId="0" fontId="63" fillId="3" borderId="0" xfId="115" applyFont="1" applyFill="1"/>
    <xf numFmtId="1" fontId="5" fillId="3" borderId="20" xfId="7" applyNumberFormat="1" applyFont="1" applyFill="1" applyBorder="1" applyAlignment="1">
      <alignment horizontal="justify" vertical="center" wrapText="1"/>
    </xf>
    <xf numFmtId="165" fontId="94" fillId="0" borderId="20" xfId="114" applyNumberFormat="1" applyFont="1" applyFill="1" applyBorder="1" applyAlignment="1">
      <alignment horizontal="right" vertical="center"/>
    </xf>
    <xf numFmtId="165" fontId="22" fillId="3" borderId="3" xfId="114" applyNumberFormat="1" applyFont="1" applyFill="1" applyBorder="1" applyAlignment="1">
      <alignment horizontal="right" vertical="center" wrapText="1"/>
    </xf>
    <xf numFmtId="0" fontId="95" fillId="3" borderId="3" xfId="115" applyFont="1" applyFill="1" applyBorder="1" applyAlignment="1">
      <alignment vertical="center" wrapText="1"/>
    </xf>
    <xf numFmtId="165" fontId="22" fillId="3" borderId="5" xfId="114" applyNumberFormat="1" applyFont="1" applyFill="1" applyBorder="1" applyAlignment="1">
      <alignment horizontal="right" vertical="center" wrapText="1"/>
    </xf>
    <xf numFmtId="0" fontId="95" fillId="3" borderId="5" xfId="115" applyFont="1" applyFill="1" applyBorder="1" applyAlignment="1">
      <alignment vertical="center"/>
    </xf>
    <xf numFmtId="0" fontId="13" fillId="3" borderId="5" xfId="115" applyFont="1" applyFill="1" applyBorder="1" applyAlignment="1">
      <alignment horizontal="center"/>
    </xf>
    <xf numFmtId="0" fontId="5" fillId="3" borderId="20" xfId="115" applyFont="1" applyFill="1" applyBorder="1" applyAlignment="1">
      <alignment horizontal="left" vertical="center" wrapText="1"/>
    </xf>
    <xf numFmtId="0" fontId="13" fillId="3" borderId="3" xfId="115" applyFont="1" applyFill="1" applyBorder="1" applyAlignment="1">
      <alignment horizontal="center" vertical="center"/>
    </xf>
    <xf numFmtId="165" fontId="92" fillId="3" borderId="9" xfId="114" applyNumberFormat="1" applyFont="1" applyFill="1" applyBorder="1" applyAlignment="1">
      <alignment vertical="center"/>
    </xf>
    <xf numFmtId="165" fontId="92" fillId="0" borderId="5" xfId="114" applyNumberFormat="1" applyFont="1" applyFill="1" applyBorder="1" applyAlignment="1">
      <alignment horizontal="justify" vertical="center" wrapText="1"/>
    </xf>
    <xf numFmtId="3" fontId="13" fillId="3" borderId="5" xfId="7" applyNumberFormat="1" applyFont="1" applyFill="1" applyBorder="1" applyAlignment="1">
      <alignment horizontal="center" vertical="center" wrapText="1"/>
    </xf>
    <xf numFmtId="49" fontId="5" fillId="3" borderId="20" xfId="7" applyNumberFormat="1" applyFont="1" applyFill="1" applyBorder="1" applyAlignment="1">
      <alignment horizontal="center" vertical="center"/>
    </xf>
    <xf numFmtId="3" fontId="77" fillId="3" borderId="20" xfId="7" applyNumberFormat="1" applyFont="1" applyFill="1" applyBorder="1" applyAlignment="1">
      <alignment horizontal="center" vertical="center" wrapText="1"/>
    </xf>
    <xf numFmtId="3" fontId="13" fillId="3" borderId="2" xfId="7" applyNumberFormat="1" applyFont="1" applyFill="1" applyBorder="1" applyAlignment="1">
      <alignment horizontal="center" vertical="center" wrapText="1"/>
    </xf>
    <xf numFmtId="9" fontId="92" fillId="3" borderId="5" xfId="86" applyFont="1" applyFill="1" applyBorder="1" applyAlignment="1">
      <alignment vertical="center"/>
    </xf>
    <xf numFmtId="9" fontId="93" fillId="3" borderId="3" xfId="86" applyFont="1" applyFill="1" applyBorder="1" applyAlignment="1">
      <alignment vertical="center"/>
    </xf>
    <xf numFmtId="9" fontId="93" fillId="3" borderId="2" xfId="86" applyFont="1" applyFill="1" applyBorder="1" applyAlignment="1">
      <alignment vertical="center"/>
    </xf>
    <xf numFmtId="9" fontId="93" fillId="3" borderId="5" xfId="86" applyFont="1" applyFill="1" applyBorder="1" applyAlignment="1">
      <alignment vertical="center"/>
    </xf>
    <xf numFmtId="0" fontId="13" fillId="0" borderId="0" xfId="115" applyFont="1"/>
    <xf numFmtId="3" fontId="13" fillId="0" borderId="2" xfId="7" applyNumberFormat="1" applyFont="1" applyBorder="1" applyAlignment="1">
      <alignment horizontal="center" vertical="center" wrapText="1"/>
    </xf>
    <xf numFmtId="165" fontId="92" fillId="0" borderId="2" xfId="114" applyNumberFormat="1" applyFont="1" applyFill="1" applyBorder="1" applyAlignment="1">
      <alignment horizontal="justify" vertical="center" wrapText="1"/>
    </xf>
    <xf numFmtId="0" fontId="27" fillId="3" borderId="20" xfId="115" applyFont="1" applyFill="1" applyBorder="1" applyAlignment="1">
      <alignment horizontal="center" vertical="center" wrapText="1"/>
    </xf>
    <xf numFmtId="0" fontId="13" fillId="3" borderId="3" xfId="115" applyFont="1" applyFill="1" applyBorder="1" applyAlignment="1">
      <alignment horizontal="center"/>
    </xf>
    <xf numFmtId="165" fontId="94" fillId="3" borderId="20" xfId="114" applyNumberFormat="1" applyFont="1" applyFill="1" applyBorder="1" applyAlignment="1">
      <alignment horizontal="center" vertical="center" wrapText="1"/>
    </xf>
    <xf numFmtId="3" fontId="77" fillId="3" borderId="20" xfId="7" applyNumberFormat="1" applyFont="1" applyFill="1" applyBorder="1" applyAlignment="1">
      <alignment horizontal="justify" vertical="center" wrapText="1"/>
    </xf>
    <xf numFmtId="0" fontId="5" fillId="3" borderId="0" xfId="115" applyFont="1" applyFill="1"/>
    <xf numFmtId="3" fontId="5" fillId="3" borderId="21" xfId="7" quotePrefix="1" applyNumberFormat="1" applyFont="1" applyFill="1" applyBorder="1" applyAlignment="1">
      <alignment horizontal="center" vertical="center" wrapText="1"/>
    </xf>
    <xf numFmtId="0" fontId="13" fillId="3" borderId="0" xfId="115" applyFont="1" applyFill="1"/>
    <xf numFmtId="3" fontId="76" fillId="3" borderId="11" xfId="7" applyNumberFormat="1" applyFont="1" applyFill="1" applyBorder="1" applyAlignment="1">
      <alignment horizontal="center" vertical="center" wrapText="1"/>
    </xf>
    <xf numFmtId="0" fontId="17" fillId="0" borderId="0" xfId="115"/>
    <xf numFmtId="0" fontId="5" fillId="3" borderId="20" xfId="115" applyFont="1" applyFill="1" applyBorder="1" applyAlignment="1">
      <alignment horizontal="center"/>
    </xf>
    <xf numFmtId="9" fontId="93" fillId="3" borderId="20" xfId="86" applyFont="1" applyFill="1" applyBorder="1" applyAlignment="1">
      <alignment vertical="center"/>
    </xf>
    <xf numFmtId="165" fontId="93" fillId="3" borderId="20" xfId="114" applyNumberFormat="1" applyFont="1" applyFill="1" applyBorder="1" applyAlignment="1">
      <alignment vertical="center"/>
    </xf>
    <xf numFmtId="0" fontId="27" fillId="3" borderId="20" xfId="115" applyFont="1" applyFill="1" applyBorder="1" applyAlignment="1">
      <alignment horizontal="left" vertical="center" wrapText="1"/>
    </xf>
    <xf numFmtId="165" fontId="94" fillId="3" borderId="20" xfId="114" applyNumberFormat="1" applyFont="1" applyFill="1" applyBorder="1" applyAlignment="1">
      <alignment vertical="center"/>
    </xf>
    <xf numFmtId="165" fontId="92" fillId="3" borderId="2" xfId="114" applyNumberFormat="1" applyFont="1" applyFill="1" applyBorder="1" applyAlignment="1">
      <alignment vertical="center"/>
    </xf>
    <xf numFmtId="165" fontId="92" fillId="3" borderId="3" xfId="114" applyNumberFormat="1" applyFont="1" applyFill="1" applyBorder="1" applyAlignment="1">
      <alignment vertical="center"/>
    </xf>
    <xf numFmtId="165" fontId="93" fillId="3" borderId="20" xfId="114" applyNumberFormat="1" applyFont="1" applyFill="1" applyBorder="1"/>
    <xf numFmtId="3" fontId="13" fillId="3" borderId="20" xfId="7" quotePrefix="1" applyNumberFormat="1" applyFont="1" applyFill="1" applyBorder="1" applyAlignment="1">
      <alignment horizontal="center" vertical="center" wrapText="1"/>
    </xf>
    <xf numFmtId="9" fontId="93" fillId="3" borderId="1" xfId="86" applyFont="1" applyFill="1" applyBorder="1" applyAlignment="1">
      <alignment vertical="center"/>
    </xf>
    <xf numFmtId="3" fontId="13" fillId="0" borderId="6" xfId="7" applyNumberFormat="1" applyFont="1" applyBorder="1" applyAlignment="1">
      <alignment horizontal="center" vertical="center" wrapText="1"/>
    </xf>
    <xf numFmtId="165" fontId="92" fillId="0" borderId="6" xfId="114" applyNumberFormat="1" applyFont="1" applyFill="1" applyBorder="1" applyAlignment="1">
      <alignment horizontal="justify" vertical="center" wrapText="1"/>
    </xf>
    <xf numFmtId="9" fontId="93" fillId="3" borderId="6" xfId="86" applyFont="1" applyFill="1" applyBorder="1" applyAlignment="1">
      <alignment vertical="center"/>
    </xf>
    <xf numFmtId="3" fontId="13" fillId="3" borderId="1" xfId="7" applyNumberFormat="1" applyFont="1" applyFill="1" applyBorder="1" applyAlignment="1">
      <alignment horizontal="center" vertical="center" wrapText="1"/>
    </xf>
    <xf numFmtId="0" fontId="13" fillId="3" borderId="5" xfId="115" applyFont="1" applyFill="1" applyBorder="1" applyAlignment="1">
      <alignment horizontal="center" vertical="center"/>
    </xf>
    <xf numFmtId="165" fontId="13" fillId="3" borderId="0" xfId="115" applyNumberFormat="1" applyFont="1" applyFill="1"/>
    <xf numFmtId="0" fontId="5" fillId="3" borderId="3" xfId="115" applyFont="1" applyFill="1" applyBorder="1" applyAlignment="1">
      <alignment horizontal="center"/>
    </xf>
    <xf numFmtId="0" fontId="57" fillId="3" borderId="3" xfId="115" applyFont="1" applyFill="1" applyBorder="1" applyAlignment="1">
      <alignment vertical="center" wrapText="1"/>
    </xf>
    <xf numFmtId="165" fontId="27" fillId="3" borderId="3" xfId="114" applyNumberFormat="1" applyFont="1" applyFill="1" applyBorder="1" applyAlignment="1">
      <alignment horizontal="right" vertical="center" wrapText="1"/>
    </xf>
    <xf numFmtId="3" fontId="85" fillId="0" borderId="20" xfId="7" quotePrefix="1" applyNumberFormat="1" applyFont="1" applyBorder="1" applyAlignment="1">
      <alignment horizontal="center" vertical="center" wrapText="1"/>
    </xf>
    <xf numFmtId="165" fontId="97" fillId="3" borderId="20" xfId="114" applyNumberFormat="1" applyFont="1" applyFill="1" applyBorder="1" applyAlignment="1">
      <alignment vertical="center"/>
    </xf>
    <xf numFmtId="165" fontId="98" fillId="0" borderId="20" xfId="114" applyNumberFormat="1" applyFont="1" applyFill="1" applyBorder="1" applyAlignment="1">
      <alignment vertical="center"/>
    </xf>
    <xf numFmtId="165" fontId="98" fillId="0" borderId="20" xfId="114" applyNumberFormat="1" applyFont="1" applyFill="1" applyBorder="1" applyAlignment="1">
      <alignment horizontal="center" vertical="center" wrapText="1"/>
    </xf>
    <xf numFmtId="165" fontId="96" fillId="0" borderId="5" xfId="114" applyNumberFormat="1" applyFont="1" applyFill="1" applyBorder="1" applyAlignment="1">
      <alignment horizontal="justify" vertical="center" wrapText="1"/>
    </xf>
    <xf numFmtId="165" fontId="96" fillId="0" borderId="2" xfId="114" applyNumberFormat="1" applyFont="1" applyFill="1" applyBorder="1" applyAlignment="1">
      <alignment horizontal="justify" vertical="center" wrapText="1"/>
    </xf>
    <xf numFmtId="165" fontId="96" fillId="0" borderId="6" xfId="114" applyNumberFormat="1" applyFont="1" applyFill="1" applyBorder="1" applyAlignment="1">
      <alignment horizontal="justify" vertical="center" wrapText="1"/>
    </xf>
    <xf numFmtId="165" fontId="96" fillId="0" borderId="1" xfId="114" applyNumberFormat="1" applyFont="1" applyFill="1" applyBorder="1" applyAlignment="1">
      <alignment horizontal="justify" vertical="center" wrapText="1"/>
    </xf>
    <xf numFmtId="165" fontId="96" fillId="0" borderId="2" xfId="114" applyNumberFormat="1" applyFont="1" applyFill="1" applyBorder="1" applyAlignment="1">
      <alignment vertical="center"/>
    </xf>
    <xf numFmtId="165" fontId="96" fillId="0" borderId="3" xfId="114" applyNumberFormat="1" applyFont="1" applyFill="1" applyBorder="1" applyAlignment="1">
      <alignment vertical="center"/>
    </xf>
    <xf numFmtId="166" fontId="98" fillId="0" borderId="20" xfId="114" applyNumberFormat="1" applyFont="1" applyFill="1" applyBorder="1" applyAlignment="1">
      <alignment horizontal="right" vertical="center"/>
    </xf>
    <xf numFmtId="165" fontId="96" fillId="0" borderId="5" xfId="114" applyNumberFormat="1" applyFont="1" applyFill="1" applyBorder="1" applyAlignment="1">
      <alignment vertical="center"/>
    </xf>
    <xf numFmtId="165" fontId="97" fillId="0" borderId="20" xfId="114" applyNumberFormat="1" applyFont="1" applyFill="1" applyBorder="1"/>
    <xf numFmtId="165" fontId="96" fillId="0" borderId="9" xfId="114" applyNumberFormat="1" applyFont="1" applyFill="1" applyBorder="1" applyAlignment="1">
      <alignment vertical="center"/>
    </xf>
    <xf numFmtId="165" fontId="85" fillId="0" borderId="5" xfId="114" applyNumberFormat="1" applyFont="1" applyFill="1" applyBorder="1" applyAlignment="1">
      <alignment horizontal="right" vertical="center" wrapText="1"/>
    </xf>
    <xf numFmtId="165" fontId="85" fillId="0" borderId="3" xfId="114" applyNumberFormat="1" applyFont="1" applyFill="1" applyBorder="1" applyAlignment="1">
      <alignment horizontal="right" vertical="center" wrapText="1"/>
    </xf>
    <xf numFmtId="165" fontId="85" fillId="0" borderId="9" xfId="114" applyNumberFormat="1" applyFont="1" applyFill="1" applyBorder="1" applyAlignment="1">
      <alignment horizontal="right" vertical="center" wrapText="1"/>
    </xf>
    <xf numFmtId="165" fontId="62" fillId="0" borderId="3" xfId="114" applyNumberFormat="1" applyFont="1" applyFill="1" applyBorder="1" applyAlignment="1">
      <alignment horizontal="right" vertical="center" wrapText="1"/>
    </xf>
    <xf numFmtId="3" fontId="27" fillId="3" borderId="20" xfId="7" applyNumberFormat="1" applyFont="1" applyFill="1" applyBorder="1" applyAlignment="1">
      <alignment horizontal="justify" vertical="center" wrapText="1"/>
    </xf>
    <xf numFmtId="0" fontId="22" fillId="0" borderId="5" xfId="115" applyFont="1" applyBorder="1" applyAlignment="1">
      <alignment horizontal="left" vertical="center" wrapText="1"/>
    </xf>
    <xf numFmtId="0" fontId="22" fillId="0" borderId="2" xfId="115" applyFont="1" applyBorder="1" applyAlignment="1">
      <alignment horizontal="left" vertical="center" wrapText="1"/>
    </xf>
    <xf numFmtId="0" fontId="22" fillId="0" borderId="3" xfId="115" applyFont="1" applyBorder="1" applyAlignment="1">
      <alignment horizontal="left" vertical="center" wrapText="1"/>
    </xf>
    <xf numFmtId="3" fontId="28" fillId="3" borderId="3" xfId="7" applyNumberFormat="1" applyFont="1" applyFill="1" applyBorder="1" applyAlignment="1">
      <alignment horizontal="justify" vertical="center" wrapText="1"/>
    </xf>
    <xf numFmtId="1" fontId="28" fillId="0" borderId="3" xfId="7" applyNumberFormat="1" applyFont="1" applyBorder="1" applyAlignment="1">
      <alignment horizontal="justify" vertical="center" wrapText="1"/>
    </xf>
    <xf numFmtId="166" fontId="92" fillId="0" borderId="5" xfId="114" applyNumberFormat="1" applyFont="1" applyFill="1" applyBorder="1" applyAlignment="1">
      <alignment horizontal="justify" vertical="center" wrapText="1"/>
    </xf>
    <xf numFmtId="166" fontId="92" fillId="0" borderId="2" xfId="114" applyNumberFormat="1" applyFont="1" applyFill="1" applyBorder="1" applyAlignment="1">
      <alignment horizontal="justify" vertical="center" wrapText="1"/>
    </xf>
    <xf numFmtId="166" fontId="92" fillId="0" borderId="6" xfId="114" applyNumberFormat="1" applyFont="1" applyFill="1" applyBorder="1" applyAlignment="1">
      <alignment horizontal="justify" vertical="center" wrapText="1"/>
    </xf>
    <xf numFmtId="166" fontId="92" fillId="0" borderId="1" xfId="114" applyNumberFormat="1" applyFont="1" applyFill="1" applyBorder="1" applyAlignment="1">
      <alignment horizontal="justify" vertical="center" wrapText="1"/>
    </xf>
    <xf numFmtId="0" fontId="28" fillId="0" borderId="5" xfId="115" applyFont="1" applyBorder="1" applyAlignment="1">
      <alignment horizontal="left" vertical="center" wrapText="1"/>
    </xf>
    <xf numFmtId="0" fontId="28" fillId="3" borderId="5" xfId="115" applyFont="1" applyFill="1" applyBorder="1" applyAlignment="1">
      <alignment horizontal="left" vertical="center" wrapText="1"/>
    </xf>
    <xf numFmtId="0" fontId="28" fillId="3" borderId="2" xfId="115" applyFont="1" applyFill="1" applyBorder="1" applyAlignment="1">
      <alignment vertical="center"/>
    </xf>
    <xf numFmtId="1" fontId="28" fillId="3" borderId="2" xfId="7" applyNumberFormat="1" applyFont="1" applyFill="1" applyBorder="1" applyAlignment="1">
      <alignment horizontal="justify" vertical="center" wrapText="1"/>
    </xf>
    <xf numFmtId="3" fontId="77" fillId="3" borderId="7" xfId="7" applyNumberFormat="1" applyFont="1" applyFill="1" applyBorder="1" applyAlignment="1">
      <alignment horizontal="center" vertical="center" wrapText="1"/>
    </xf>
    <xf numFmtId="0" fontId="90" fillId="0" borderId="9" xfId="115" applyFont="1" applyBorder="1" applyAlignment="1">
      <alignment horizontal="left" vertical="center" wrapText="1"/>
    </xf>
    <xf numFmtId="0" fontId="77" fillId="3" borderId="0" xfId="115" applyFont="1" applyFill="1"/>
    <xf numFmtId="165" fontId="92" fillId="0" borderId="6" xfId="114" applyNumberFormat="1" applyFont="1" applyFill="1" applyBorder="1" applyAlignment="1">
      <alignment horizontal="right" vertical="center" wrapText="1"/>
    </xf>
    <xf numFmtId="165" fontId="94" fillId="0" borderId="20" xfId="114" applyNumberFormat="1" applyFont="1" applyFill="1" applyBorder="1" applyAlignment="1">
      <alignment horizontal="right" vertical="center" wrapText="1"/>
    </xf>
    <xf numFmtId="165" fontId="98" fillId="0" borderId="20" xfId="114" applyNumberFormat="1" applyFont="1" applyFill="1" applyBorder="1" applyAlignment="1">
      <alignment horizontal="justify" vertical="center" wrapText="1"/>
    </xf>
    <xf numFmtId="9" fontId="94" fillId="3" borderId="20" xfId="86" applyFont="1" applyFill="1" applyBorder="1" applyAlignment="1">
      <alignment vertical="center"/>
    </xf>
    <xf numFmtId="0" fontId="13" fillId="3" borderId="20" xfId="115" applyFont="1" applyFill="1" applyBorder="1" applyAlignment="1">
      <alignment horizontal="justify"/>
    </xf>
    <xf numFmtId="165" fontId="13" fillId="3" borderId="20" xfId="114" applyNumberFormat="1" applyFont="1" applyFill="1" applyBorder="1" applyAlignment="1">
      <alignment vertical="center"/>
    </xf>
    <xf numFmtId="0" fontId="85" fillId="0" borderId="20" xfId="115" applyFont="1" applyBorder="1"/>
    <xf numFmtId="0" fontId="13" fillId="3" borderId="20" xfId="115" applyFont="1" applyFill="1" applyBorder="1"/>
    <xf numFmtId="0" fontId="6" fillId="3" borderId="5" xfId="115" applyFont="1" applyFill="1" applyBorder="1" applyAlignment="1">
      <alignment horizontal="center" vertical="center"/>
    </xf>
    <xf numFmtId="0" fontId="56" fillId="3" borderId="5" xfId="115" applyFont="1" applyFill="1" applyBorder="1" applyAlignment="1">
      <alignment vertical="center" wrapText="1"/>
    </xf>
    <xf numFmtId="165" fontId="26" fillId="3" borderId="5" xfId="114" applyNumberFormat="1" applyFont="1" applyFill="1" applyBorder="1" applyAlignment="1">
      <alignment horizontal="right" vertical="center" wrapText="1"/>
    </xf>
    <xf numFmtId="9" fontId="94" fillId="3" borderId="5" xfId="86" applyFont="1" applyFill="1" applyBorder="1" applyAlignment="1">
      <alignment vertical="center"/>
    </xf>
    <xf numFmtId="0" fontId="6" fillId="3" borderId="0" xfId="115" applyFont="1" applyFill="1"/>
    <xf numFmtId="0" fontId="13" fillId="3" borderId="20" xfId="115" applyFont="1" applyFill="1" applyBorder="1" applyAlignment="1">
      <alignment horizontal="center" vertical="center"/>
    </xf>
    <xf numFmtId="0" fontId="5" fillId="3" borderId="9" xfId="115" applyFont="1" applyFill="1" applyBorder="1" applyAlignment="1">
      <alignment horizontal="center"/>
    </xf>
    <xf numFmtId="0" fontId="57" fillId="3" borderId="9" xfId="115" applyFont="1" applyFill="1" applyBorder="1" applyAlignment="1">
      <alignment vertical="center" wrapText="1"/>
    </xf>
    <xf numFmtId="165" fontId="27" fillId="3" borderId="9" xfId="114" applyNumberFormat="1" applyFont="1" applyFill="1" applyBorder="1" applyAlignment="1">
      <alignment horizontal="right" vertical="center" wrapText="1"/>
    </xf>
    <xf numFmtId="9" fontId="93" fillId="3" borderId="9" xfId="86" applyFont="1" applyFill="1" applyBorder="1" applyAlignment="1">
      <alignment vertical="center"/>
    </xf>
    <xf numFmtId="0" fontId="13" fillId="3" borderId="2" xfId="115" applyFont="1" applyFill="1" applyBorder="1" applyAlignment="1">
      <alignment horizontal="center" vertical="center"/>
    </xf>
    <xf numFmtId="0" fontId="95" fillId="3" borderId="2" xfId="115" applyFont="1" applyFill="1" applyBorder="1" applyAlignment="1">
      <alignment vertical="center" wrapText="1"/>
    </xf>
    <xf numFmtId="165" fontId="22" fillId="3" borderId="2" xfId="114" applyNumberFormat="1" applyFont="1" applyFill="1" applyBorder="1" applyAlignment="1">
      <alignment horizontal="right" vertical="center" wrapText="1"/>
    </xf>
    <xf numFmtId="165" fontId="85" fillId="0" borderId="2" xfId="114" applyNumberFormat="1" applyFont="1" applyFill="1" applyBorder="1" applyAlignment="1">
      <alignment horizontal="right" vertical="center" wrapText="1"/>
    </xf>
    <xf numFmtId="0" fontId="13" fillId="0" borderId="2" xfId="115" applyFont="1" applyBorder="1" applyAlignment="1">
      <alignment vertical="center" wrapText="1"/>
    </xf>
    <xf numFmtId="1" fontId="13" fillId="0" borderId="2" xfId="7" applyNumberFormat="1" applyFont="1" applyBorder="1" applyAlignment="1">
      <alignment horizontal="justify" vertical="center" wrapText="1"/>
    </xf>
    <xf numFmtId="0" fontId="13" fillId="0" borderId="3" xfId="115" applyFont="1" applyBorder="1" applyAlignment="1">
      <alignment vertical="center" wrapText="1"/>
    </xf>
    <xf numFmtId="0" fontId="6" fillId="3" borderId="2" xfId="115" applyFont="1" applyFill="1" applyBorder="1" applyAlignment="1">
      <alignment horizontal="center"/>
    </xf>
    <xf numFmtId="0" fontId="56" fillId="3" borderId="2" xfId="115" applyFont="1" applyFill="1" applyBorder="1" applyAlignment="1">
      <alignment vertical="center" wrapText="1"/>
    </xf>
    <xf numFmtId="165" fontId="26" fillId="3" borderId="2" xfId="114" applyNumberFormat="1" applyFont="1" applyFill="1" applyBorder="1" applyAlignment="1">
      <alignment horizontal="right" vertical="center" wrapText="1"/>
    </xf>
    <xf numFmtId="9" fontId="94" fillId="3" borderId="2" xfId="86" applyFont="1" applyFill="1" applyBorder="1" applyAlignment="1">
      <alignment vertical="center"/>
    </xf>
    <xf numFmtId="166" fontId="94" fillId="3" borderId="20" xfId="114" applyNumberFormat="1" applyFont="1" applyFill="1" applyBorder="1" applyAlignment="1">
      <alignment vertical="center"/>
    </xf>
    <xf numFmtId="1" fontId="12" fillId="0" borderId="20" xfId="7" applyNumberFormat="1" applyFont="1" applyBorder="1" applyAlignment="1">
      <alignment horizontal="justify" vertical="center" wrapText="1"/>
    </xf>
    <xf numFmtId="0" fontId="13" fillId="0" borderId="0" xfId="115" applyFont="1" applyAlignment="1">
      <alignment horizontal="center" vertical="center"/>
    </xf>
    <xf numFmtId="0" fontId="77" fillId="3" borderId="2" xfId="115" applyFont="1" applyFill="1" applyBorder="1" applyAlignment="1">
      <alignment horizontal="center" vertical="center"/>
    </xf>
    <xf numFmtId="0" fontId="90" fillId="0" borderId="2" xfId="115" applyFont="1" applyBorder="1" applyAlignment="1">
      <alignment horizontal="left" vertical="center" wrapText="1"/>
    </xf>
    <xf numFmtId="165" fontId="94" fillId="3" borderId="2" xfId="114" applyNumberFormat="1" applyFont="1" applyFill="1" applyBorder="1" applyAlignment="1">
      <alignment vertical="center"/>
    </xf>
    <xf numFmtId="165" fontId="98" fillId="0" borderId="2" xfId="114" applyNumberFormat="1" applyFont="1" applyFill="1" applyBorder="1" applyAlignment="1">
      <alignment vertical="center"/>
    </xf>
    <xf numFmtId="165" fontId="98" fillId="0" borderId="20" xfId="114" applyNumberFormat="1" applyFont="1" applyFill="1" applyBorder="1" applyAlignment="1">
      <alignment horizontal="right" vertical="center"/>
    </xf>
    <xf numFmtId="165" fontId="86" fillId="3" borderId="2" xfId="114" applyNumberFormat="1" applyFont="1" applyFill="1" applyBorder="1" applyAlignment="1">
      <alignment horizontal="right" vertical="center" wrapText="1"/>
    </xf>
    <xf numFmtId="0" fontId="13" fillId="3" borderId="2" xfId="115" applyFont="1" applyFill="1" applyBorder="1" applyAlignment="1">
      <alignment horizontal="center"/>
    </xf>
    <xf numFmtId="166" fontId="96" fillId="0" borderId="5" xfId="114" applyNumberFormat="1" applyFont="1" applyFill="1" applyBorder="1" applyAlignment="1">
      <alignment horizontal="justify" vertical="center" wrapText="1"/>
    </xf>
    <xf numFmtId="166" fontId="96" fillId="0" borderId="2" xfId="114" applyNumberFormat="1" applyFont="1" applyFill="1" applyBorder="1" applyAlignment="1">
      <alignment horizontal="justify" vertical="center" wrapText="1"/>
    </xf>
    <xf numFmtId="165" fontId="86" fillId="0" borderId="5" xfId="114" applyNumberFormat="1" applyFont="1" applyFill="1" applyBorder="1" applyAlignment="1">
      <alignment horizontal="right" vertical="center" wrapText="1"/>
    </xf>
    <xf numFmtId="165" fontId="62" fillId="0" borderId="9" xfId="114" applyNumberFormat="1" applyFont="1" applyFill="1" applyBorder="1" applyAlignment="1">
      <alignment horizontal="right" vertical="center" wrapText="1"/>
    </xf>
    <xf numFmtId="43" fontId="94" fillId="0" borderId="20" xfId="114" applyFont="1" applyFill="1" applyBorder="1" applyAlignment="1">
      <alignment horizontal="right" vertical="center"/>
    </xf>
    <xf numFmtId="165" fontId="85" fillId="3" borderId="2" xfId="114" applyNumberFormat="1" applyFont="1" applyFill="1" applyBorder="1" applyAlignment="1">
      <alignment horizontal="right" vertical="center" wrapText="1"/>
    </xf>
    <xf numFmtId="0" fontId="85" fillId="3" borderId="3" xfId="115" applyFont="1" applyFill="1" applyBorder="1"/>
    <xf numFmtId="0" fontId="13" fillId="3" borderId="3" xfId="115" applyFont="1" applyFill="1" applyBorder="1" applyAlignment="1">
      <alignment vertical="center"/>
    </xf>
    <xf numFmtId="0" fontId="13" fillId="0" borderId="9" xfId="115" applyFont="1" applyBorder="1" applyAlignment="1">
      <alignment vertical="center" wrapText="1"/>
    </xf>
    <xf numFmtId="0" fontId="13" fillId="3" borderId="9" xfId="115" applyFont="1" applyFill="1" applyBorder="1"/>
    <xf numFmtId="165" fontId="96" fillId="25" borderId="5" xfId="114" applyNumberFormat="1" applyFont="1" applyFill="1" applyBorder="1" applyAlignment="1">
      <alignment horizontal="justify" vertical="center" wrapText="1"/>
    </xf>
    <xf numFmtId="165" fontId="96" fillId="25" borderId="2" xfId="114" applyNumberFormat="1" applyFont="1" applyFill="1" applyBorder="1" applyAlignment="1">
      <alignment horizontal="justify" vertical="center" wrapText="1"/>
    </xf>
    <xf numFmtId="165" fontId="96" fillId="25" borderId="9" xfId="114" applyNumberFormat="1" applyFont="1" applyFill="1" applyBorder="1" applyAlignment="1">
      <alignment vertical="center"/>
    </xf>
    <xf numFmtId="165" fontId="85" fillId="25" borderId="5" xfId="114" applyNumberFormat="1" applyFont="1" applyFill="1" applyBorder="1" applyAlignment="1">
      <alignment horizontal="right" vertical="center" wrapText="1"/>
    </xf>
    <xf numFmtId="165" fontId="85" fillId="25" borderId="3" xfId="114" applyNumberFormat="1" applyFont="1" applyFill="1" applyBorder="1" applyAlignment="1">
      <alignment horizontal="right" vertical="center" wrapText="1"/>
    </xf>
    <xf numFmtId="0" fontId="10" fillId="0" borderId="35" xfId="0" applyFont="1" applyBorder="1"/>
    <xf numFmtId="167" fontId="85" fillId="0" borderId="2" xfId="2" applyNumberFormat="1" applyFont="1" applyFill="1" applyBorder="1" applyAlignment="1">
      <alignment horizontal="center" vertical="center" wrapText="1"/>
    </xf>
    <xf numFmtId="178" fontId="85" fillId="0" borderId="2" xfId="2" applyNumberFormat="1" applyFont="1" applyFill="1" applyBorder="1" applyAlignment="1">
      <alignment horizontal="center" vertical="center" wrapText="1"/>
    </xf>
    <xf numFmtId="169" fontId="10" fillId="0" borderId="35" xfId="0" applyNumberFormat="1" applyFont="1" applyBorder="1" applyAlignment="1">
      <alignment horizontal="right"/>
    </xf>
    <xf numFmtId="165" fontId="27" fillId="0" borderId="4" xfId="1" applyNumberFormat="1" applyFont="1" applyBorder="1" applyAlignment="1">
      <alignment horizontal="center" vertical="center" wrapText="1"/>
    </xf>
    <xf numFmtId="0" fontId="22" fillId="0" borderId="2"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6"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7" fillId="0" borderId="4" xfId="0" applyFont="1" applyBorder="1" applyAlignment="1">
      <alignment vertical="center" wrapText="1"/>
    </xf>
    <xf numFmtId="0" fontId="22" fillId="0" borderId="9"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 xfId="0" applyFont="1" applyBorder="1" applyAlignment="1">
      <alignment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6" fillId="0" borderId="0" xfId="0" applyFont="1" applyAlignment="1">
      <alignment vertical="center" wrapText="1"/>
    </xf>
    <xf numFmtId="41" fontId="22" fillId="0" borderId="0" xfId="0" applyNumberFormat="1" applyFont="1"/>
    <xf numFmtId="41" fontId="27" fillId="0" borderId="4" xfId="2" applyFont="1" applyBorder="1" applyAlignment="1">
      <alignment horizontal="right" vertical="center" wrapText="1"/>
    </xf>
    <xf numFmtId="9" fontId="27" fillId="0" borderId="4" xfId="9" applyFont="1" applyBorder="1" applyAlignment="1">
      <alignment horizontal="right" vertical="center" wrapText="1"/>
    </xf>
    <xf numFmtId="41" fontId="22" fillId="0" borderId="4" xfId="2" applyFont="1" applyBorder="1" applyAlignment="1">
      <alignment horizontal="right" vertical="center" wrapText="1"/>
    </xf>
    <xf numFmtId="41" fontId="22" fillId="0" borderId="4" xfId="2" applyFont="1" applyFill="1" applyBorder="1" applyAlignment="1">
      <alignment horizontal="right" vertical="center" wrapText="1"/>
    </xf>
    <xf numFmtId="9" fontId="22" fillId="0" borderId="4" xfId="9" applyFont="1" applyBorder="1" applyAlignment="1">
      <alignment horizontal="right" vertical="center" wrapText="1"/>
    </xf>
    <xf numFmtId="181" fontId="22" fillId="0" borderId="0" xfId="0" applyNumberFormat="1" applyFont="1"/>
    <xf numFmtId="0" fontId="26" fillId="0" borderId="1" xfId="0" applyFont="1" applyBorder="1" applyAlignment="1">
      <alignment horizontal="center" vertical="center" wrapText="1"/>
    </xf>
    <xf numFmtId="0" fontId="30" fillId="0" borderId="1" xfId="5" applyFont="1" applyBorder="1" applyAlignment="1">
      <alignment horizontal="justify" vertical="center" wrapText="1"/>
    </xf>
    <xf numFmtId="41" fontId="26" fillId="0" borderId="1" xfId="2" applyFont="1" applyBorder="1" applyAlignment="1">
      <alignment horizontal="right" vertical="center" wrapText="1"/>
    </xf>
    <xf numFmtId="9" fontId="26" fillId="0" borderId="1" xfId="9" applyFont="1" applyBorder="1" applyAlignment="1">
      <alignment horizontal="right" vertical="center" wrapText="1"/>
    </xf>
    <xf numFmtId="1" fontId="22" fillId="0" borderId="0" xfId="0" applyNumberFormat="1" applyFont="1"/>
    <xf numFmtId="0" fontId="30" fillId="0" borderId="2" xfId="5" applyFont="1" applyBorder="1" applyAlignment="1">
      <alignment horizontal="justify" vertical="center" wrapText="1"/>
    </xf>
    <xf numFmtId="41" fontId="26" fillId="0" borderId="2" xfId="2" applyFont="1" applyBorder="1" applyAlignment="1">
      <alignment horizontal="right" vertical="center" wrapText="1"/>
    </xf>
    <xf numFmtId="9" fontId="26" fillId="0" borderId="2" xfId="9" applyFont="1" applyBorder="1" applyAlignment="1">
      <alignment horizontal="right" vertical="center" wrapText="1"/>
    </xf>
    <xf numFmtId="183" fontId="22" fillId="0" borderId="0" xfId="0" applyNumberFormat="1" applyFont="1"/>
    <xf numFmtId="182" fontId="22" fillId="0" borderId="0" xfId="0" applyNumberFormat="1" applyFont="1"/>
    <xf numFmtId="0" fontId="30" fillId="0" borderId="6" xfId="5" applyFont="1" applyBorder="1" applyAlignment="1">
      <alignment horizontal="justify" vertical="center" wrapText="1"/>
    </xf>
    <xf numFmtId="41" fontId="26" fillId="0" borderId="6" xfId="2" applyFont="1" applyBorder="1" applyAlignment="1">
      <alignment horizontal="right" vertical="center" wrapText="1"/>
    </xf>
    <xf numFmtId="9" fontId="26" fillId="0" borderId="6" xfId="9" applyFont="1" applyBorder="1" applyAlignment="1">
      <alignment horizontal="right" vertical="center" wrapText="1"/>
    </xf>
    <xf numFmtId="174" fontId="22" fillId="0" borderId="0" xfId="9" applyNumberFormat="1" applyFont="1"/>
    <xf numFmtId="9" fontId="22" fillId="0" borderId="0" xfId="9" applyFont="1"/>
    <xf numFmtId="9" fontId="22" fillId="0" borderId="4" xfId="9" applyFont="1" applyFill="1" applyBorder="1" applyAlignment="1">
      <alignment horizontal="right" vertical="center" wrapText="1"/>
    </xf>
    <xf numFmtId="0" fontId="27" fillId="0" borderId="9" xfId="0" applyFont="1" applyBorder="1" applyAlignment="1">
      <alignment horizontal="justify" vertical="center" wrapText="1"/>
    </xf>
    <xf numFmtId="41" fontId="22" fillId="0" borderId="9" xfId="2" applyFont="1" applyBorder="1" applyAlignment="1">
      <alignment horizontal="right" vertical="center" wrapText="1"/>
    </xf>
    <xf numFmtId="41" fontId="27" fillId="0" borderId="9" xfId="2" applyFont="1" applyBorder="1" applyAlignment="1">
      <alignment horizontal="right" vertical="center" wrapText="1"/>
    </xf>
    <xf numFmtId="9" fontId="22" fillId="0" borderId="9" xfId="9" applyFont="1" applyBorder="1" applyAlignment="1">
      <alignment horizontal="right" vertical="center" wrapText="1"/>
    </xf>
    <xf numFmtId="165" fontId="27" fillId="0" borderId="4" xfId="1" applyNumberFormat="1" applyFont="1" applyBorder="1" applyAlignment="1">
      <alignment vertical="center" wrapText="1"/>
    </xf>
    <xf numFmtId="9" fontId="27" fillId="0" borderId="4" xfId="9" applyFont="1" applyBorder="1" applyAlignment="1">
      <alignment vertical="center" wrapText="1"/>
    </xf>
    <xf numFmtId="0" fontId="26" fillId="0" borderId="7" xfId="0" applyFont="1" applyBorder="1" applyAlignment="1">
      <alignment vertical="center" wrapText="1"/>
    </xf>
    <xf numFmtId="165" fontId="22" fillId="0" borderId="7" xfId="1" applyNumberFormat="1" applyFont="1" applyBorder="1" applyAlignment="1">
      <alignment vertical="center" wrapText="1"/>
    </xf>
    <xf numFmtId="9" fontId="22" fillId="0" borderId="7" xfId="9" applyFont="1" applyBorder="1" applyAlignment="1">
      <alignment vertical="center" wrapText="1"/>
    </xf>
    <xf numFmtId="165" fontId="22" fillId="0" borderId="4" xfId="1" applyNumberFormat="1" applyFont="1" applyBorder="1" applyAlignment="1">
      <alignment vertical="center" wrapText="1"/>
    </xf>
    <xf numFmtId="0" fontId="27" fillId="0" borderId="9" xfId="0" applyFont="1" applyBorder="1" applyAlignment="1">
      <alignment vertical="center" wrapText="1"/>
    </xf>
    <xf numFmtId="166" fontId="22" fillId="0" borderId="2" xfId="1" applyNumberFormat="1" applyFont="1" applyBorder="1" applyAlignment="1">
      <alignment horizontal="right" vertical="center" wrapText="1"/>
    </xf>
    <xf numFmtId="0" fontId="22" fillId="0" borderId="6" xfId="0" applyFont="1" applyBorder="1" applyAlignment="1">
      <alignment horizontal="justify" vertical="center" wrapText="1"/>
    </xf>
    <xf numFmtId="0" fontId="59" fillId="0" borderId="0" xfId="0" applyFont="1" applyAlignment="1">
      <alignment horizontal="right" vertical="center"/>
    </xf>
    <xf numFmtId="0" fontId="59" fillId="0" borderId="0" xfId="0" applyFont="1"/>
    <xf numFmtId="185" fontId="35" fillId="0" borderId="20" xfId="10" applyNumberFormat="1" applyFont="1" applyBorder="1" applyAlignment="1">
      <alignment horizontal="center" vertical="center" wrapText="1"/>
    </xf>
    <xf numFmtId="166" fontId="27" fillId="0" borderId="1" xfId="1" applyNumberFormat="1" applyFont="1" applyBorder="1" applyAlignment="1">
      <alignment horizontal="right" vertical="center" wrapText="1"/>
    </xf>
    <xf numFmtId="166" fontId="27" fillId="0" borderId="2" xfId="1" applyNumberFormat="1" applyFont="1" applyBorder="1" applyAlignment="1">
      <alignment horizontal="right" vertical="center" wrapText="1"/>
    </xf>
    <xf numFmtId="43" fontId="27" fillId="0" borderId="2" xfId="1" applyFont="1" applyBorder="1" applyAlignment="1">
      <alignment horizontal="right" vertical="center" wrapText="1"/>
    </xf>
    <xf numFmtId="43" fontId="22" fillId="0" borderId="6" xfId="1" applyFont="1" applyBorder="1" applyAlignment="1">
      <alignment horizontal="right" vertical="center" wrapText="1"/>
    </xf>
    <xf numFmtId="0" fontId="27" fillId="0" borderId="2" xfId="0" applyFont="1" applyBorder="1" applyAlignment="1">
      <alignment horizontal="left" vertical="center" wrapText="1"/>
    </xf>
    <xf numFmtId="0" fontId="27" fillId="0" borderId="2" xfId="0" applyFont="1" applyBorder="1" applyAlignment="1">
      <alignment horizontal="justify" vertical="center" wrapText="1"/>
    </xf>
    <xf numFmtId="0" fontId="27" fillId="0" borderId="3" xfId="0" applyFont="1" applyBorder="1" applyAlignment="1">
      <alignment horizontal="justify" vertical="center" wrapText="1"/>
    </xf>
    <xf numFmtId="0" fontId="22" fillId="0" borderId="9" xfId="0" applyFont="1" applyBorder="1" applyAlignment="1">
      <alignment horizontal="justify" vertical="center" wrapText="1"/>
    </xf>
    <xf numFmtId="43" fontId="22" fillId="0" borderId="9" xfId="1" applyFont="1" applyBorder="1" applyAlignment="1">
      <alignment horizontal="right" vertical="center" wrapText="1"/>
    </xf>
    <xf numFmtId="43" fontId="27" fillId="0" borderId="9" xfId="1" applyFont="1" applyBorder="1" applyAlignment="1">
      <alignment horizontal="right" vertical="center" wrapText="1"/>
    </xf>
    <xf numFmtId="175" fontId="27" fillId="0" borderId="9" xfId="1" applyNumberFormat="1" applyFont="1" applyBorder="1" applyAlignment="1">
      <alignment horizontal="right" vertical="center" wrapText="1"/>
    </xf>
    <xf numFmtId="165" fontId="26" fillId="0" borderId="0" xfId="1" applyNumberFormat="1" applyFont="1" applyBorder="1" applyAlignment="1">
      <alignment vertical="center" wrapText="1"/>
    </xf>
    <xf numFmtId="165" fontId="27" fillId="0" borderId="0" xfId="1" applyNumberFormat="1" applyFont="1" applyAlignment="1">
      <alignment vertical="center" wrapText="1"/>
    </xf>
    <xf numFmtId="175" fontId="35" fillId="0" borderId="0" xfId="1" applyNumberFormat="1" applyFont="1" applyAlignment="1">
      <alignment horizontal="center" vertical="center" wrapText="1"/>
    </xf>
    <xf numFmtId="175" fontId="90" fillId="0" borderId="0" xfId="1" applyNumberFormat="1" applyFont="1" applyAlignment="1">
      <alignment horizontal="center" vertical="center" wrapText="1"/>
    </xf>
    <xf numFmtId="165" fontId="26" fillId="0" borderId="0" xfId="1" applyNumberFormat="1" applyFont="1" applyAlignment="1">
      <alignment vertical="center" wrapText="1"/>
    </xf>
    <xf numFmtId="0" fontId="23" fillId="0" borderId="2" xfId="0" applyFont="1" applyBorder="1" applyAlignment="1">
      <alignment vertical="center" wrapText="1"/>
    </xf>
    <xf numFmtId="0" fontId="23" fillId="0" borderId="2" xfId="0" applyFont="1" applyBorder="1" applyAlignment="1">
      <alignment vertical="center"/>
    </xf>
    <xf numFmtId="168" fontId="22" fillId="3" borderId="4" xfId="8" applyNumberFormat="1" applyFont="1" applyFill="1" applyBorder="1" applyAlignment="1">
      <alignment horizontal="left" vertical="center" wrapText="1"/>
    </xf>
    <xf numFmtId="0" fontId="27" fillId="0" borderId="4" xfId="0" applyFont="1" applyBorder="1" applyAlignment="1">
      <alignment vertical="center"/>
    </xf>
    <xf numFmtId="0" fontId="23" fillId="0" borderId="2" xfId="0" applyFont="1" applyBorder="1" applyAlignment="1">
      <alignment horizontal="center" vertical="center" wrapText="1"/>
    </xf>
    <xf numFmtId="0" fontId="65" fillId="0" borderId="0" xfId="69" applyFont="1" applyAlignment="1">
      <alignment horizontal="right" vertical="center"/>
    </xf>
    <xf numFmtId="0" fontId="64" fillId="0" borderId="21" xfId="69" applyFont="1" applyBorder="1" applyAlignment="1">
      <alignment horizontal="center" vertical="center" wrapText="1"/>
    </xf>
    <xf numFmtId="0" fontId="64" fillId="0" borderId="21" xfId="0" applyFont="1" applyBorder="1" applyAlignment="1">
      <alignment vertical="center" wrapText="1"/>
    </xf>
    <xf numFmtId="0" fontId="64" fillId="0" borderId="9" xfId="0" applyFont="1" applyBorder="1" applyAlignment="1">
      <alignment horizontal="center" vertical="center" wrapText="1"/>
    </xf>
    <xf numFmtId="43" fontId="64" fillId="0" borderId="4" xfId="0" applyNumberFormat="1" applyFont="1" applyBorder="1" applyAlignment="1">
      <alignment horizontal="center" vertical="center" wrapText="1"/>
    </xf>
    <xf numFmtId="0" fontId="64" fillId="0" borderId="9" xfId="69" applyFont="1" applyBorder="1" applyAlignment="1">
      <alignment horizontal="center" vertical="center" wrapText="1"/>
    </xf>
    <xf numFmtId="0" fontId="23" fillId="0" borderId="3" xfId="0" applyFont="1" applyBorder="1" applyAlignment="1">
      <alignment vertical="center"/>
    </xf>
    <xf numFmtId="4" fontId="64" fillId="0" borderId="21" xfId="69" applyNumberFormat="1" applyFont="1" applyBorder="1" applyAlignment="1">
      <alignment horizontal="center" vertical="center" wrapText="1"/>
    </xf>
    <xf numFmtId="165" fontId="23" fillId="0" borderId="0" xfId="0" applyNumberFormat="1" applyFont="1"/>
    <xf numFmtId="0" fontId="64" fillId="0" borderId="5" xfId="0" applyFont="1" applyBorder="1" applyAlignment="1">
      <alignment horizontal="center" vertical="center" wrapText="1"/>
    </xf>
    <xf numFmtId="0" fontId="64" fillId="0" borderId="5" xfId="0" applyFont="1" applyBorder="1" applyAlignment="1">
      <alignment vertical="center" wrapText="1"/>
    </xf>
    <xf numFmtId="0" fontId="99" fillId="0" borderId="5" xfId="0" applyFont="1" applyBorder="1" applyAlignment="1">
      <alignment horizontal="center" vertical="center" wrapText="1"/>
    </xf>
    <xf numFmtId="43" fontId="36" fillId="0" borderId="5" xfId="0" applyNumberFormat="1" applyFont="1" applyBorder="1" applyAlignment="1">
      <alignment horizontal="center" vertical="center" wrapText="1"/>
    </xf>
    <xf numFmtId="4" fontId="64" fillId="0" borderId="5" xfId="69" applyNumberFormat="1" applyFont="1" applyBorder="1" applyAlignment="1">
      <alignment horizontal="right" vertical="center" wrapText="1"/>
    </xf>
    <xf numFmtId="0" fontId="23" fillId="0" borderId="5" xfId="0" applyFont="1" applyBorder="1" applyAlignment="1">
      <alignment vertical="center"/>
    </xf>
    <xf numFmtId="0" fontId="64" fillId="0" borderId="2" xfId="0" applyFont="1" applyBorder="1" applyAlignment="1">
      <alignment horizontal="center" vertical="center" wrapText="1"/>
    </xf>
    <xf numFmtId="0" fontId="64" fillId="0" borderId="2" xfId="0" applyFont="1" applyBorder="1" applyAlignment="1">
      <alignment vertical="center" wrapText="1"/>
    </xf>
    <xf numFmtId="0" fontId="99" fillId="0" borderId="2" xfId="0" applyFont="1" applyBorder="1" applyAlignment="1">
      <alignment horizontal="center" vertical="center" wrapText="1"/>
    </xf>
    <xf numFmtId="43" fontId="36" fillId="0" borderId="2" xfId="0" applyNumberFormat="1" applyFont="1" applyBorder="1" applyAlignment="1">
      <alignment horizontal="center" vertical="center" wrapText="1"/>
    </xf>
    <xf numFmtId="4" fontId="64" fillId="0" borderId="2" xfId="69" applyNumberFormat="1" applyFont="1" applyBorder="1" applyAlignment="1">
      <alignment horizontal="right" vertical="center" wrapText="1"/>
    </xf>
    <xf numFmtId="0" fontId="10" fillId="0" borderId="2" xfId="0" applyFont="1" applyBorder="1" applyAlignment="1">
      <alignment horizontal="center" vertical="center" wrapText="1"/>
    </xf>
    <xf numFmtId="0" fontId="10" fillId="3" borderId="2" xfId="0" applyFont="1" applyFill="1" applyBorder="1" applyAlignment="1">
      <alignment horizontal="justify" vertical="center" wrapText="1"/>
    </xf>
    <xf numFmtId="0" fontId="10" fillId="3" borderId="2" xfId="0" applyFont="1" applyFill="1" applyBorder="1" applyAlignment="1">
      <alignment horizontal="left" vertical="center" wrapText="1"/>
    </xf>
    <xf numFmtId="165" fontId="10" fillId="0" borderId="2" xfId="1" applyNumberFormat="1" applyFont="1" applyBorder="1" applyAlignment="1">
      <alignment horizontal="right" vertical="center" wrapText="1"/>
    </xf>
    <xf numFmtId="3" fontId="10" fillId="0" borderId="2" xfId="0" applyNumberFormat="1" applyFont="1" applyBorder="1" applyAlignment="1">
      <alignment vertical="center"/>
    </xf>
    <xf numFmtId="49" fontId="10" fillId="0" borderId="2" xfId="0" applyNumberFormat="1" applyFont="1" applyBorder="1" applyAlignment="1">
      <alignment horizontal="center" vertical="center" wrapText="1"/>
    </xf>
    <xf numFmtId="165" fontId="10" fillId="2" borderId="2" xfId="1" applyNumberFormat="1" applyFont="1" applyFill="1" applyBorder="1" applyAlignment="1">
      <alignment horizontal="right" vertical="center" wrapText="1"/>
    </xf>
    <xf numFmtId="0" fontId="10" fillId="0" borderId="2" xfId="0" applyFont="1" applyBorder="1" applyAlignment="1">
      <alignment vertical="center"/>
    </xf>
    <xf numFmtId="0" fontId="10" fillId="3" borderId="2" xfId="0" applyFont="1" applyFill="1" applyBorder="1" applyAlignment="1">
      <alignment vertical="center" wrapText="1"/>
    </xf>
    <xf numFmtId="165" fontId="10" fillId="0" borderId="2" xfId="1" applyNumberFormat="1" applyFont="1" applyBorder="1" applyAlignment="1">
      <alignment vertical="center"/>
    </xf>
    <xf numFmtId="0" fontId="23" fillId="0" borderId="3" xfId="0" applyFont="1" applyBorder="1" applyAlignment="1">
      <alignment vertical="center" wrapText="1"/>
    </xf>
    <xf numFmtId="165" fontId="10" fillId="0" borderId="3" xfId="1" applyNumberFormat="1" applyFont="1" applyBorder="1" applyAlignment="1">
      <alignment vertical="center"/>
    </xf>
    <xf numFmtId="179" fontId="27" fillId="0" borderId="4" xfId="9" applyNumberFormat="1" applyFont="1" applyBorder="1" applyAlignment="1">
      <alignment vertical="center" wrapText="1"/>
    </xf>
    <xf numFmtId="179" fontId="22" fillId="0" borderId="5" xfId="9" applyNumberFormat="1" applyFont="1" applyBorder="1" applyAlignment="1">
      <alignment horizontal="right" vertical="center" wrapText="1"/>
    </xf>
    <xf numFmtId="166" fontId="23" fillId="0" borderId="4" xfId="1" applyNumberFormat="1" applyFont="1" applyFill="1" applyBorder="1" applyAlignment="1">
      <alignment vertical="center"/>
    </xf>
    <xf numFmtId="165" fontId="23" fillId="0" borderId="0" xfId="1" applyNumberFormat="1" applyFont="1" applyAlignment="1"/>
    <xf numFmtId="0" fontId="101" fillId="0" borderId="4" xfId="0" applyFont="1" applyBorder="1" applyAlignment="1">
      <alignment vertical="center" wrapText="1"/>
    </xf>
    <xf numFmtId="166" fontId="23" fillId="0" borderId="0" xfId="1" applyNumberFormat="1" applyFont="1" applyAlignment="1"/>
    <xf numFmtId="166" fontId="10" fillId="0" borderId="4" xfId="1" applyNumberFormat="1" applyFont="1" applyFill="1" applyBorder="1" applyAlignment="1">
      <alignment vertical="center"/>
    </xf>
    <xf numFmtId="0" fontId="10" fillId="0" borderId="4" xfId="0" applyFont="1" applyBorder="1" applyAlignment="1">
      <alignment horizontal="center" vertical="center"/>
    </xf>
    <xf numFmtId="43" fontId="13" fillId="0" borderId="0" xfId="0" applyNumberFormat="1" applyFont="1"/>
    <xf numFmtId="43" fontId="36" fillId="0" borderId="4" xfId="0" applyNumberFormat="1" applyFont="1" applyBorder="1" applyAlignment="1">
      <alignment vertical="center"/>
    </xf>
    <xf numFmtId="0" fontId="100" fillId="0" borderId="2" xfId="0" applyFont="1" applyBorder="1" applyAlignment="1">
      <alignment horizontal="center" vertical="center" wrapText="1"/>
    </xf>
    <xf numFmtId="0" fontId="64" fillId="0" borderId="21" xfId="0" applyFont="1" applyBorder="1" applyAlignment="1">
      <alignment horizontal="center" vertical="center" wrapText="1"/>
    </xf>
    <xf numFmtId="166" fontId="100" fillId="0" borderId="2" xfId="0" applyNumberFormat="1" applyFont="1" applyBorder="1" applyAlignment="1">
      <alignment vertical="center" wrapText="1"/>
    </xf>
    <xf numFmtId="0" fontId="100" fillId="0" borderId="2" xfId="0" applyFont="1" applyBorder="1" applyAlignment="1">
      <alignment vertical="center" wrapText="1"/>
    </xf>
    <xf numFmtId="166" fontId="23" fillId="0" borderId="2" xfId="1" applyNumberFormat="1" applyFont="1" applyBorder="1" applyAlignment="1">
      <alignment horizontal="right" vertical="center" wrapText="1"/>
    </xf>
    <xf numFmtId="49" fontId="10" fillId="0" borderId="3" xfId="0" applyNumberFormat="1" applyFont="1" applyBorder="1" applyAlignment="1">
      <alignment horizontal="center" vertical="center" wrapText="1"/>
    </xf>
    <xf numFmtId="0" fontId="10" fillId="3" borderId="3" xfId="0" applyFont="1" applyFill="1" applyBorder="1" applyAlignment="1">
      <alignment horizontal="justify" vertical="center" wrapText="1"/>
    </xf>
    <xf numFmtId="166" fontId="10" fillId="3" borderId="3" xfId="1" applyNumberFormat="1" applyFont="1" applyFill="1" applyBorder="1" applyAlignment="1">
      <alignment horizontal="right" vertical="center" wrapText="1"/>
    </xf>
    <xf numFmtId="166" fontId="10" fillId="3" borderId="3" xfId="1" applyNumberFormat="1" applyFont="1" applyFill="1" applyBorder="1" applyAlignment="1">
      <alignment horizontal="justify" vertical="center" wrapText="1"/>
    </xf>
    <xf numFmtId="0" fontId="100" fillId="0" borderId="3" xfId="0" applyFont="1" applyBorder="1" applyAlignment="1">
      <alignment horizontal="center" vertical="center" wrapText="1"/>
    </xf>
    <xf numFmtId="166" fontId="100" fillId="0" borderId="3" xfId="0" applyNumberFormat="1" applyFont="1" applyBorder="1" applyAlignment="1">
      <alignment vertical="center" wrapText="1"/>
    </xf>
    <xf numFmtId="43" fontId="36" fillId="0" borderId="21" xfId="0" applyNumberFormat="1" applyFont="1" applyBorder="1" applyAlignment="1">
      <alignment horizontal="center" vertical="center" wrapText="1"/>
    </xf>
    <xf numFmtId="0" fontId="99" fillId="0" borderId="21" xfId="0" applyFont="1" applyBorder="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justify" vertical="center" wrapText="1"/>
    </xf>
    <xf numFmtId="166" fontId="10" fillId="3" borderId="1" xfId="1" applyNumberFormat="1" applyFont="1" applyFill="1" applyBorder="1" applyAlignment="1">
      <alignment horizontal="right" vertical="center" wrapText="1"/>
    </xf>
    <xf numFmtId="0" fontId="100" fillId="0" borderId="1" xfId="0" applyFont="1" applyBorder="1" applyAlignment="1">
      <alignment horizontal="center" vertical="center" wrapText="1"/>
    </xf>
    <xf numFmtId="166" fontId="100" fillId="0" borderId="1" xfId="0" applyNumberFormat="1" applyFont="1" applyBorder="1" applyAlignment="1">
      <alignment vertical="center" wrapText="1"/>
    </xf>
    <xf numFmtId="0" fontId="100" fillId="0" borderId="1" xfId="0" applyFont="1" applyBorder="1" applyAlignment="1">
      <alignment vertical="center" wrapText="1"/>
    </xf>
    <xf numFmtId="166" fontId="64" fillId="0" borderId="4" xfId="0" applyNumberFormat="1" applyFont="1" applyBorder="1" applyAlignment="1">
      <alignment vertical="center" wrapText="1"/>
    </xf>
    <xf numFmtId="0" fontId="10" fillId="0" borderId="3" xfId="0" applyFont="1" applyBorder="1" applyAlignment="1">
      <alignment horizontal="center" vertical="center" wrapText="1"/>
    </xf>
    <xf numFmtId="0" fontId="27" fillId="0" borderId="27" xfId="0" applyFont="1" applyBorder="1" applyAlignment="1">
      <alignment horizontal="center" vertical="center" wrapText="1"/>
    </xf>
    <xf numFmtId="0" fontId="26" fillId="0" borderId="11" xfId="0" applyFont="1" applyBorder="1" applyAlignment="1">
      <alignment horizontal="center" vertical="center"/>
    </xf>
    <xf numFmtId="165" fontId="22" fillId="3" borderId="4" xfId="1" applyNumberFormat="1" applyFont="1" applyFill="1" applyBorder="1" applyAlignment="1">
      <alignment horizontal="center" vertical="center" wrapText="1"/>
    </xf>
    <xf numFmtId="0" fontId="13" fillId="0" borderId="2" xfId="0" applyFont="1" applyBorder="1" applyAlignment="1">
      <alignment horizontal="center" vertical="center" wrapText="1"/>
    </xf>
    <xf numFmtId="0" fontId="36" fillId="0" borderId="21" xfId="0" applyFont="1" applyBorder="1" applyAlignment="1">
      <alignment horizontal="center" vertical="center" wrapText="1"/>
    </xf>
    <xf numFmtId="0" fontId="24" fillId="0" borderId="4" xfId="0" applyFont="1" applyBorder="1" applyAlignment="1">
      <alignment vertical="center" wrapText="1"/>
    </xf>
    <xf numFmtId="0" fontId="33" fillId="0" borderId="4" xfId="0" applyFont="1" applyBorder="1" applyAlignment="1">
      <alignment vertical="center" wrapText="1"/>
    </xf>
    <xf numFmtId="165" fontId="85" fillId="0" borderId="0" xfId="1" applyNumberFormat="1" applyFont="1"/>
    <xf numFmtId="165" fontId="85" fillId="0" borderId="0" xfId="0" applyNumberFormat="1" applyFont="1"/>
    <xf numFmtId="0" fontId="62" fillId="0" borderId="0" xfId="0" applyFont="1"/>
    <xf numFmtId="165" fontId="62" fillId="0" borderId="0" xfId="0" applyNumberFormat="1" applyFont="1"/>
    <xf numFmtId="165" fontId="62" fillId="0" borderId="0" xfId="1" applyNumberFormat="1" applyFont="1"/>
    <xf numFmtId="165" fontId="62" fillId="0" borderId="1" xfId="1" applyNumberFormat="1" applyFont="1" applyBorder="1" applyAlignment="1">
      <alignment horizontal="center" vertical="center" wrapText="1"/>
    </xf>
    <xf numFmtId="166" fontId="62" fillId="0" borderId="2" xfId="1" applyNumberFormat="1" applyFont="1" applyBorder="1" applyAlignment="1">
      <alignment horizontal="center" vertical="center" wrapText="1"/>
    </xf>
    <xf numFmtId="166" fontId="85" fillId="0" borderId="0" xfId="0" applyNumberFormat="1" applyFont="1"/>
    <xf numFmtId="184" fontId="62" fillId="0" borderId="0" xfId="9" applyNumberFormat="1" applyFont="1"/>
    <xf numFmtId="175" fontId="62" fillId="0" borderId="0" xfId="1" applyNumberFormat="1" applyFont="1"/>
    <xf numFmtId="187" fontId="62" fillId="0" borderId="0" xfId="1" applyNumberFormat="1" applyFont="1"/>
    <xf numFmtId="184" fontId="85" fillId="0" borderId="0" xfId="9" applyNumberFormat="1" applyFont="1"/>
    <xf numFmtId="175" fontId="85" fillId="0" borderId="0" xfId="1" applyNumberFormat="1" applyFont="1"/>
    <xf numFmtId="169" fontId="85" fillId="0" borderId="0" xfId="0" applyNumberFormat="1" applyFont="1"/>
    <xf numFmtId="43" fontId="85" fillId="0" borderId="0" xfId="0" applyNumberFormat="1" applyFont="1"/>
    <xf numFmtId="175" fontId="85" fillId="0" borderId="0" xfId="0" applyNumberFormat="1" applyFont="1"/>
    <xf numFmtId="0" fontId="86" fillId="0" borderId="0" xfId="0" applyFont="1" applyAlignment="1">
      <alignment vertical="center" wrapText="1"/>
    </xf>
    <xf numFmtId="186" fontId="62" fillId="0" borderId="0" xfId="0" applyNumberFormat="1" applyFont="1" applyAlignment="1">
      <alignment vertical="center" wrapText="1"/>
    </xf>
    <xf numFmtId="0" fontId="62" fillId="0" borderId="0" xfId="0" applyFont="1" applyAlignment="1">
      <alignment vertical="center" wrapText="1"/>
    </xf>
    <xf numFmtId="0" fontId="5" fillId="0" borderId="0" xfId="0" applyFont="1" applyAlignment="1">
      <alignment vertical="center"/>
    </xf>
    <xf numFmtId="165" fontId="13" fillId="0" borderId="0" xfId="1" applyNumberFormat="1" applyFont="1"/>
    <xf numFmtId="0" fontId="5" fillId="0" borderId="0" xfId="0" applyFont="1" applyAlignment="1">
      <alignment horizontal="center" vertical="center"/>
    </xf>
    <xf numFmtId="165" fontId="5" fillId="0" borderId="4" xfId="1" applyNumberFormat="1" applyFont="1" applyBorder="1" applyAlignment="1">
      <alignment horizontal="center" vertical="center" wrapText="1"/>
    </xf>
    <xf numFmtId="0" fontId="6" fillId="0" borderId="0" xfId="0" applyFont="1"/>
    <xf numFmtId="165" fontId="6" fillId="0" borderId="0" xfId="1" applyNumberFormat="1" applyFont="1"/>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165" fontId="5" fillId="0" borderId="1" xfId="1" applyNumberFormat="1" applyFont="1" applyBorder="1" applyAlignment="1">
      <alignment horizontal="center" vertical="center" wrapText="1"/>
    </xf>
    <xf numFmtId="165" fontId="13" fillId="0" borderId="2" xfId="1" applyNumberFormat="1" applyFont="1" applyBorder="1" applyAlignment="1">
      <alignment horizontal="center" vertical="center" wrapText="1"/>
    </xf>
    <xf numFmtId="165" fontId="5" fillId="0" borderId="2" xfId="1" applyNumberFormat="1" applyFont="1" applyBorder="1" applyAlignment="1">
      <alignment horizontal="center" vertical="center" wrapText="1"/>
    </xf>
    <xf numFmtId="165" fontId="5" fillId="0" borderId="6" xfId="1" applyNumberFormat="1" applyFont="1" applyBorder="1" applyAlignment="1">
      <alignment horizontal="center" vertical="center" wrapText="1"/>
    </xf>
    <xf numFmtId="41" fontId="26" fillId="0" borderId="0" xfId="0" applyNumberFormat="1" applyFont="1"/>
    <xf numFmtId="0" fontId="26" fillId="0" borderId="4" xfId="0" applyFont="1" applyBorder="1" applyAlignment="1">
      <alignment horizontal="center" vertical="center" wrapText="1"/>
    </xf>
    <xf numFmtId="0" fontId="5" fillId="0" borderId="4"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12" fillId="0" borderId="2" xfId="0" applyFont="1" applyBorder="1" applyAlignment="1">
      <alignment vertical="center" wrapText="1"/>
    </xf>
    <xf numFmtId="0" fontId="5" fillId="0" borderId="6" xfId="0" applyFont="1" applyBorder="1" applyAlignment="1">
      <alignment horizontal="center" vertical="center" wrapText="1"/>
    </xf>
    <xf numFmtId="0" fontId="5" fillId="0" borderId="6" xfId="0" applyFont="1" applyBorder="1" applyAlignment="1">
      <alignment vertical="center" wrapText="1"/>
    </xf>
    <xf numFmtId="9" fontId="5" fillId="0" borderId="4" xfId="9" applyFont="1" applyBorder="1" applyAlignment="1">
      <alignment horizontal="center" vertical="center" wrapText="1"/>
    </xf>
    <xf numFmtId="9" fontId="5" fillId="0" borderId="1" xfId="9" applyFont="1" applyBorder="1" applyAlignment="1">
      <alignment horizontal="center" vertical="center" wrapText="1"/>
    </xf>
    <xf numFmtId="9" fontId="13" fillId="0" borderId="2" xfId="9" applyFont="1" applyBorder="1" applyAlignment="1">
      <alignment horizontal="center" vertical="center" wrapText="1"/>
    </xf>
    <xf numFmtId="9" fontId="5" fillId="0" borderId="2" xfId="9" applyFont="1" applyBorder="1" applyAlignment="1">
      <alignment horizontal="center" vertical="center" wrapText="1"/>
    </xf>
    <xf numFmtId="9" fontId="5" fillId="0" borderId="6" xfId="9" applyFont="1" applyBorder="1" applyAlignment="1">
      <alignment horizontal="center" vertical="center" wrapText="1"/>
    </xf>
    <xf numFmtId="0" fontId="26" fillId="0" borderId="7" xfId="0" applyFont="1" applyBorder="1" applyAlignment="1">
      <alignment horizontal="center" vertical="center" wrapText="1"/>
    </xf>
    <xf numFmtId="165" fontId="26" fillId="0" borderId="7" xfId="1" applyNumberFormat="1" applyFont="1" applyBorder="1" applyAlignment="1">
      <alignment horizontal="center" vertical="center" wrapText="1"/>
    </xf>
    <xf numFmtId="3" fontId="22" fillId="0" borderId="4" xfId="0" applyNumberFormat="1" applyFont="1" applyBorder="1" applyAlignment="1">
      <alignment horizontal="justify" vertical="center" wrapText="1"/>
    </xf>
    <xf numFmtId="9" fontId="22" fillId="0" borderId="4" xfId="9" applyFont="1" applyBorder="1" applyAlignment="1">
      <alignment vertical="center" wrapText="1"/>
    </xf>
    <xf numFmtId="3" fontId="28" fillId="3" borderId="4" xfId="0" applyNumberFormat="1" applyFont="1" applyFill="1" applyBorder="1" applyAlignment="1">
      <alignment horizontal="center" vertical="center" wrapText="1"/>
    </xf>
    <xf numFmtId="3" fontId="12" fillId="0" borderId="4" xfId="123" quotePrefix="1" applyNumberFormat="1" applyFont="1" applyBorder="1" applyAlignment="1">
      <alignment vertical="center" wrapText="1"/>
    </xf>
    <xf numFmtId="165" fontId="10" fillId="0" borderId="4" xfId="1" applyNumberFormat="1" applyFont="1" applyBorder="1" applyAlignment="1">
      <alignment vertical="center"/>
    </xf>
    <xf numFmtId="3" fontId="23" fillId="3" borderId="4" xfId="0" applyNumberFormat="1" applyFont="1" applyFill="1" applyBorder="1" applyAlignment="1">
      <alignment horizontal="right" vertical="center"/>
    </xf>
    <xf numFmtId="165" fontId="10" fillId="0" borderId="4" xfId="1" applyNumberFormat="1" applyFont="1" applyBorder="1" applyAlignment="1">
      <alignment horizontal="right" vertical="center"/>
    </xf>
    <xf numFmtId="3" fontId="22" fillId="3" borderId="4" xfId="0" applyNumberFormat="1" applyFont="1" applyFill="1" applyBorder="1" applyAlignment="1">
      <alignment horizontal="right" vertical="center"/>
    </xf>
    <xf numFmtId="165" fontId="13" fillId="0" borderId="4" xfId="1" applyNumberFormat="1" applyFont="1" applyBorder="1" applyAlignment="1">
      <alignment vertical="center"/>
    </xf>
    <xf numFmtId="165" fontId="13" fillId="0" borderId="4" xfId="1" applyNumberFormat="1" applyFont="1" applyBorder="1" applyAlignment="1">
      <alignment horizontal="right" vertical="center"/>
    </xf>
    <xf numFmtId="0" fontId="28" fillId="0" borderId="4" xfId="11" applyFont="1" applyBorder="1" applyAlignment="1">
      <alignment horizontal="left" vertical="center"/>
    </xf>
    <xf numFmtId="41" fontId="28" fillId="0" borderId="4" xfId="11" applyNumberFormat="1" applyFont="1" applyBorder="1" applyAlignment="1">
      <alignment vertical="center"/>
    </xf>
    <xf numFmtId="0" fontId="22" fillId="0" borderId="4" xfId="11" applyFont="1" applyBorder="1" applyAlignment="1">
      <alignment horizontal="center" vertical="center" wrapText="1"/>
    </xf>
    <xf numFmtId="171" fontId="28" fillId="0" borderId="4" xfId="72" applyNumberFormat="1" applyFont="1" applyFill="1" applyBorder="1" applyAlignment="1">
      <alignment horizontal="right" vertical="center" wrapText="1"/>
    </xf>
    <xf numFmtId="171" fontId="28" fillId="0" borderId="4" xfId="10" applyNumberFormat="1" applyFont="1" applyBorder="1" applyAlignment="1">
      <alignment vertical="center"/>
    </xf>
    <xf numFmtId="171" fontId="28" fillId="0" borderId="4" xfId="72" applyNumberFormat="1" applyFont="1" applyFill="1" applyBorder="1" applyAlignment="1">
      <alignment horizontal="center" vertical="center" wrapText="1"/>
    </xf>
    <xf numFmtId="164" fontId="28" fillId="0" borderId="4" xfId="72" applyFont="1" applyFill="1" applyBorder="1" applyAlignment="1">
      <alignment horizontal="right" vertical="center" wrapText="1"/>
    </xf>
    <xf numFmtId="164" fontId="28" fillId="0" borderId="4" xfId="10" applyNumberFormat="1" applyFont="1" applyBorder="1" applyAlignment="1">
      <alignment horizontal="right" vertical="center" wrapText="1"/>
    </xf>
    <xf numFmtId="165" fontId="28" fillId="0" borderId="4" xfId="49" applyNumberFormat="1" applyFont="1" applyBorder="1" applyAlignment="1">
      <alignment vertical="center"/>
    </xf>
    <xf numFmtId="164" fontId="35" fillId="0" borderId="4" xfId="72" applyFont="1" applyFill="1" applyBorder="1" applyAlignment="1">
      <alignment horizontal="right" vertical="center" wrapText="1"/>
    </xf>
    <xf numFmtId="0" fontId="35" fillId="0" borderId="4" xfId="10" applyFont="1" applyBorder="1" applyAlignment="1">
      <alignment vertical="center"/>
    </xf>
    <xf numFmtId="0" fontId="35" fillId="0" borderId="4" xfId="10" applyFont="1" applyBorder="1" applyAlignment="1">
      <alignment horizontal="center" vertical="center"/>
    </xf>
    <xf numFmtId="164" fontId="30" fillId="0" borderId="20" xfId="10" applyNumberFormat="1" applyFont="1" applyBorder="1" applyAlignment="1">
      <alignment horizontal="center" vertical="center" wrapText="1"/>
    </xf>
    <xf numFmtId="185" fontId="30" fillId="0" borderId="20" xfId="10" applyNumberFormat="1" applyFont="1" applyBorder="1" applyAlignment="1">
      <alignment horizontal="center" vertical="center" wrapText="1"/>
    </xf>
    <xf numFmtId="0" fontId="30" fillId="0" borderId="4" xfId="10" applyFont="1" applyBorder="1" applyAlignment="1">
      <alignment horizontal="center" vertical="center"/>
    </xf>
    <xf numFmtId="164" fontId="30" fillId="0" borderId="20" xfId="16" applyFont="1" applyBorder="1" applyAlignment="1">
      <alignment horizontal="center" vertical="center" wrapText="1"/>
    </xf>
    <xf numFmtId="0" fontId="25" fillId="0" borderId="0" xfId="0" applyFont="1" applyAlignment="1">
      <alignment horizontal="left" vertical="center"/>
    </xf>
    <xf numFmtId="0" fontId="25" fillId="0" borderId="0" xfId="0" applyFont="1" applyAlignment="1">
      <alignment vertical="center"/>
    </xf>
    <xf numFmtId="0" fontId="24" fillId="0" borderId="0" xfId="0" applyFont="1" applyAlignment="1">
      <alignment vertical="center"/>
    </xf>
    <xf numFmtId="0" fontId="25" fillId="0" borderId="4" xfId="0" applyFont="1" applyBorder="1" applyAlignment="1">
      <alignment vertical="center" wrapText="1"/>
    </xf>
    <xf numFmtId="165" fontId="33" fillId="0" borderId="4" xfId="1" applyNumberFormat="1" applyFont="1" applyBorder="1" applyAlignment="1">
      <alignment horizontal="right" vertical="center" wrapText="1"/>
    </xf>
    <xf numFmtId="165" fontId="25" fillId="0" borderId="4" xfId="1" applyNumberFormat="1" applyFont="1" applyBorder="1" applyAlignment="1">
      <alignment horizontal="right" vertical="center" wrapText="1"/>
    </xf>
    <xf numFmtId="0" fontId="33" fillId="0" borderId="4" xfId="0" applyFont="1" applyBorder="1" applyAlignment="1">
      <alignment horizontal="center" vertical="center" wrapText="1"/>
    </xf>
    <xf numFmtId="0" fontId="24" fillId="0" borderId="4" xfId="0" applyFont="1" applyBorder="1" applyAlignment="1">
      <alignment horizontal="center" vertical="center" wrapText="1"/>
    </xf>
    <xf numFmtId="165" fontId="24" fillId="0" borderId="4" xfId="1" applyNumberFormat="1" applyFont="1" applyBorder="1" applyAlignment="1">
      <alignment horizontal="right" vertical="center" wrapText="1"/>
    </xf>
    <xf numFmtId="0" fontId="106" fillId="0" borderId="0" xfId="0" applyFont="1" applyAlignment="1">
      <alignment vertical="center"/>
    </xf>
    <xf numFmtId="0" fontId="21" fillId="0" borderId="0" xfId="0" applyFont="1" applyAlignment="1">
      <alignment horizontal="left" vertical="center"/>
    </xf>
    <xf numFmtId="0" fontId="107" fillId="0" borderId="4" xfId="0" applyFont="1" applyBorder="1" applyAlignment="1">
      <alignment horizontal="center" vertical="center" wrapText="1"/>
    </xf>
    <xf numFmtId="165" fontId="25" fillId="0" borderId="4" xfId="0" applyNumberFormat="1" applyFont="1" applyBorder="1" applyAlignment="1">
      <alignment vertical="center"/>
    </xf>
    <xf numFmtId="165" fontId="33" fillId="0" borderId="4" xfId="1" applyNumberFormat="1" applyFont="1" applyBorder="1" applyAlignment="1">
      <alignment vertical="center"/>
    </xf>
    <xf numFmtId="0" fontId="25" fillId="0" borderId="0" xfId="0" applyFont="1"/>
    <xf numFmtId="0" fontId="59" fillId="0" borderId="0" xfId="0" applyFont="1" applyAlignment="1">
      <alignment wrapText="1"/>
    </xf>
    <xf numFmtId="0" fontId="33" fillId="0" borderId="0" xfId="0" applyFont="1" applyAlignment="1">
      <alignment vertical="center"/>
    </xf>
    <xf numFmtId="0" fontId="38" fillId="0" borderId="4" xfId="0" applyFont="1" applyBorder="1" applyAlignment="1">
      <alignment vertical="center" wrapText="1"/>
    </xf>
    <xf numFmtId="165" fontId="62" fillId="0" borderId="0" xfId="9" applyNumberFormat="1" applyFont="1"/>
    <xf numFmtId="41" fontId="28" fillId="0" borderId="5" xfId="11" applyNumberFormat="1" applyFont="1" applyBorder="1" applyAlignment="1">
      <alignment vertical="center"/>
    </xf>
    <xf numFmtId="0" fontId="5" fillId="0" borderId="0" xfId="0" applyFont="1" applyAlignment="1">
      <alignment horizontal="center"/>
    </xf>
    <xf numFmtId="175" fontId="5" fillId="0" borderId="4" xfId="1" applyNumberFormat="1" applyFont="1" applyBorder="1" applyAlignment="1">
      <alignment horizontal="center" vertical="center" wrapText="1"/>
    </xf>
    <xf numFmtId="165" fontId="13" fillId="0" borderId="4" xfId="1" applyNumberFormat="1" applyFont="1" applyBorder="1" applyAlignment="1">
      <alignment horizontal="center" vertical="center" wrapText="1"/>
    </xf>
    <xf numFmtId="0" fontId="12" fillId="30" borderId="0" xfId="0" applyFont="1" applyFill="1" applyAlignment="1">
      <alignment vertical="center"/>
    </xf>
    <xf numFmtId="0" fontId="28" fillId="30" borderId="0" xfId="0" applyFont="1" applyFill="1" applyAlignment="1">
      <alignment vertical="center"/>
    </xf>
    <xf numFmtId="0" fontId="28" fillId="30" borderId="0" xfId="0" applyFont="1" applyFill="1" applyAlignment="1">
      <alignment horizontal="center" vertical="center"/>
    </xf>
    <xf numFmtId="165" fontId="28" fillId="30" borderId="0" xfId="0" applyNumberFormat="1" applyFont="1" applyFill="1" applyAlignment="1">
      <alignment vertical="center" wrapText="1"/>
    </xf>
    <xf numFmtId="0" fontId="22" fillId="30" borderId="0" xfId="0" applyFont="1" applyFill="1" applyAlignment="1">
      <alignment vertical="center"/>
    </xf>
    <xf numFmtId="190" fontId="27" fillId="30" borderId="4" xfId="0" applyNumberFormat="1" applyFont="1" applyFill="1" applyBorder="1" applyAlignment="1">
      <alignment horizontal="center" vertical="center" wrapText="1"/>
    </xf>
    <xf numFmtId="190" fontId="27" fillId="30" borderId="38" xfId="0" applyNumberFormat="1" applyFont="1" applyFill="1" applyBorder="1" applyAlignment="1">
      <alignment horizontal="center" vertical="center" wrapText="1"/>
    </xf>
    <xf numFmtId="0" fontId="26" fillId="30" borderId="41" xfId="0" applyFont="1" applyFill="1" applyBorder="1" applyAlignment="1">
      <alignment horizontal="center" vertical="center"/>
    </xf>
    <xf numFmtId="188" fontId="26" fillId="30" borderId="41" xfId="0" applyNumberFormat="1" applyFont="1" applyFill="1" applyBorder="1" applyAlignment="1">
      <alignment horizontal="center" vertical="center" wrapText="1"/>
    </xf>
    <xf numFmtId="188" fontId="26" fillId="30" borderId="41" xfId="0" applyNumberFormat="1" applyFont="1" applyFill="1" applyBorder="1" applyAlignment="1">
      <alignment horizontal="center" vertical="center"/>
    </xf>
    <xf numFmtId="188" fontId="26" fillId="30" borderId="40" xfId="0" applyNumberFormat="1" applyFont="1" applyFill="1" applyBorder="1" applyAlignment="1">
      <alignment horizontal="center" vertical="center"/>
    </xf>
    <xf numFmtId="0" fontId="109" fillId="30" borderId="0" xfId="0" applyFont="1" applyFill="1" applyAlignment="1">
      <alignment vertical="center"/>
    </xf>
    <xf numFmtId="0" fontId="30" fillId="30" borderId="0" xfId="0" applyFont="1" applyFill="1" applyAlignment="1">
      <alignment vertical="center"/>
    </xf>
    <xf numFmtId="0" fontId="22" fillId="30" borderId="41" xfId="0" applyFont="1" applyFill="1" applyBorder="1" applyAlignment="1">
      <alignment horizontal="center" vertical="center"/>
    </xf>
    <xf numFmtId="188" fontId="27" fillId="30" borderId="41" xfId="0" applyNumberFormat="1" applyFont="1" applyFill="1" applyBorder="1" applyAlignment="1">
      <alignment horizontal="left" vertical="center" wrapText="1"/>
    </xf>
    <xf numFmtId="165" fontId="27" fillId="30" borderId="41" xfId="0" applyNumberFormat="1" applyFont="1" applyFill="1" applyBorder="1" applyAlignment="1">
      <alignment horizontal="right" vertical="center"/>
    </xf>
    <xf numFmtId="165" fontId="12" fillId="30" borderId="0" xfId="0" applyNumberFormat="1" applyFont="1" applyFill="1" applyAlignment="1">
      <alignment vertical="center"/>
    </xf>
    <xf numFmtId="165" fontId="110" fillId="30" borderId="0" xfId="0" applyNumberFormat="1" applyFont="1" applyFill="1" applyAlignment="1">
      <alignment vertical="center"/>
    </xf>
    <xf numFmtId="165" fontId="28" fillId="30" borderId="0" xfId="0" applyNumberFormat="1" applyFont="1" applyFill="1" applyAlignment="1">
      <alignment vertical="center"/>
    </xf>
    <xf numFmtId="0" fontId="27" fillId="30" borderId="41" xfId="0" applyFont="1" applyFill="1" applyBorder="1" applyAlignment="1">
      <alignment horizontal="center" vertical="center"/>
    </xf>
    <xf numFmtId="191" fontId="27" fillId="30" borderId="41" xfId="0" applyNumberFormat="1" applyFont="1" applyFill="1" applyBorder="1" applyAlignment="1">
      <alignment horizontal="left" vertical="center" wrapText="1"/>
    </xf>
    <xf numFmtId="165" fontId="27" fillId="30" borderId="0" xfId="0" applyNumberFormat="1" applyFont="1" applyFill="1" applyAlignment="1">
      <alignment vertical="center"/>
    </xf>
    <xf numFmtId="0" fontId="27" fillId="30" borderId="0" xfId="0" applyFont="1" applyFill="1" applyAlignment="1">
      <alignment vertical="center"/>
    </xf>
    <xf numFmtId="0" fontId="27" fillId="30" borderId="41" xfId="0" applyFont="1" applyFill="1" applyBorder="1" applyAlignment="1">
      <alignment horizontal="left" vertical="center" wrapText="1"/>
    </xf>
    <xf numFmtId="165" fontId="111" fillId="30" borderId="0" xfId="0" applyNumberFormat="1" applyFont="1" applyFill="1" applyAlignment="1">
      <alignment vertical="center"/>
    </xf>
    <xf numFmtId="0" fontId="111" fillId="30" borderId="0" xfId="0" applyFont="1" applyFill="1" applyAlignment="1">
      <alignment vertical="center"/>
    </xf>
    <xf numFmtId="165" fontId="109" fillId="30" borderId="0" xfId="0" applyNumberFormat="1" applyFont="1" applyFill="1" applyAlignment="1">
      <alignment vertical="center"/>
    </xf>
    <xf numFmtId="0" fontId="112" fillId="30" borderId="0" xfId="0" applyFont="1" applyFill="1" applyAlignment="1">
      <alignment vertical="center"/>
    </xf>
    <xf numFmtId="0" fontId="113" fillId="0" borderId="0" xfId="0" applyFont="1"/>
    <xf numFmtId="165" fontId="22" fillId="30" borderId="41" xfId="0" applyNumberFormat="1" applyFont="1" applyFill="1" applyBorder="1" applyAlignment="1">
      <alignment horizontal="right" vertical="center"/>
    </xf>
    <xf numFmtId="0" fontId="110" fillId="30" borderId="0" xfId="0" applyFont="1" applyFill="1" applyAlignment="1">
      <alignment vertical="center"/>
    </xf>
    <xf numFmtId="0" fontId="1" fillId="0" borderId="0" xfId="0" applyFont="1"/>
    <xf numFmtId="191" fontId="22" fillId="30" borderId="41" xfId="0" applyNumberFormat="1" applyFont="1" applyFill="1" applyBorder="1" applyAlignment="1">
      <alignment horizontal="left" vertical="center" wrapText="1"/>
    </xf>
    <xf numFmtId="165" fontId="112" fillId="30" borderId="0" xfId="0" applyNumberFormat="1" applyFont="1" applyFill="1" applyAlignment="1">
      <alignment vertical="center"/>
    </xf>
    <xf numFmtId="191" fontId="27" fillId="30" borderId="41" xfId="0" applyNumberFormat="1" applyFont="1" applyFill="1" applyBorder="1" applyAlignment="1">
      <alignment vertical="center" wrapText="1"/>
    </xf>
    <xf numFmtId="191" fontId="22" fillId="30" borderId="41" xfId="0" applyNumberFormat="1" applyFont="1" applyFill="1" applyBorder="1" applyAlignment="1">
      <alignment vertical="center" wrapText="1"/>
    </xf>
    <xf numFmtId="191" fontId="26" fillId="30" borderId="41" xfId="0" applyNumberFormat="1" applyFont="1" applyFill="1" applyBorder="1" applyAlignment="1">
      <alignment vertical="center" wrapText="1"/>
    </xf>
    <xf numFmtId="165" fontId="26" fillId="0" borderId="41" xfId="0" applyNumberFormat="1" applyFont="1" applyBorder="1" applyAlignment="1">
      <alignment horizontal="right" vertical="center"/>
    </xf>
    <xf numFmtId="0" fontId="37" fillId="30" borderId="0" xfId="0" applyFont="1" applyFill="1" applyAlignment="1">
      <alignment vertical="center"/>
    </xf>
    <xf numFmtId="189" fontId="27" fillId="30" borderId="41" xfId="0" applyNumberFormat="1" applyFont="1" applyFill="1" applyBorder="1" applyAlignment="1">
      <alignment vertical="center" wrapText="1"/>
    </xf>
    <xf numFmtId="0" fontId="38" fillId="30" borderId="0" xfId="0" applyFont="1" applyFill="1" applyAlignment="1">
      <alignment vertical="center"/>
    </xf>
    <xf numFmtId="0" fontId="32" fillId="30" borderId="0" xfId="0" applyFont="1" applyFill="1" applyAlignment="1">
      <alignment vertical="center"/>
    </xf>
    <xf numFmtId="0" fontId="27" fillId="30" borderId="41" xfId="0" applyFont="1" applyFill="1" applyBorder="1" applyAlignment="1">
      <alignment vertical="center" wrapText="1"/>
    </xf>
    <xf numFmtId="165" fontId="38" fillId="30" borderId="0" xfId="0" applyNumberFormat="1" applyFont="1" applyFill="1" applyAlignment="1">
      <alignment vertical="center"/>
    </xf>
    <xf numFmtId="0" fontId="31" fillId="30" borderId="0" xfId="0" applyFont="1" applyFill="1" applyAlignment="1">
      <alignment vertical="center"/>
    </xf>
    <xf numFmtId="0" fontId="27" fillId="31" borderId="41" xfId="0" applyFont="1" applyFill="1" applyBorder="1" applyAlignment="1">
      <alignment vertical="center" wrapText="1"/>
    </xf>
    <xf numFmtId="0" fontId="22" fillId="31" borderId="41" xfId="0" applyFont="1" applyFill="1" applyBorder="1" applyAlignment="1">
      <alignment vertical="center" wrapText="1"/>
    </xf>
    <xf numFmtId="189" fontId="27" fillId="30" borderId="41" xfId="0" applyNumberFormat="1" applyFont="1" applyFill="1" applyBorder="1" applyAlignment="1">
      <alignment horizontal="left" vertical="center"/>
    </xf>
    <xf numFmtId="0" fontId="28" fillId="30" borderId="0" xfId="0" applyFont="1" applyFill="1" applyAlignment="1">
      <alignment vertical="center" wrapText="1"/>
    </xf>
    <xf numFmtId="188" fontId="28" fillId="30" borderId="0" xfId="0" applyNumberFormat="1" applyFont="1" applyFill="1" applyAlignment="1">
      <alignment vertical="center"/>
    </xf>
    <xf numFmtId="0" fontId="114" fillId="0" borderId="0" xfId="0" applyFont="1"/>
    <xf numFmtId="190" fontId="27" fillId="30" borderId="39" xfId="0" applyNumberFormat="1" applyFont="1" applyFill="1" applyBorder="1" applyAlignment="1">
      <alignment horizontal="center" vertical="center" wrapText="1"/>
    </xf>
    <xf numFmtId="0" fontId="106" fillId="0" borderId="4" xfId="0" applyFont="1" applyBorder="1" applyAlignment="1">
      <alignment horizontal="center" vertical="center" wrapText="1"/>
    </xf>
    <xf numFmtId="0" fontId="88" fillId="0" borderId="0" xfId="0" applyFont="1"/>
    <xf numFmtId="0" fontId="29" fillId="0" borderId="4" xfId="0" applyFont="1" applyBorder="1" applyAlignment="1">
      <alignment vertical="center" wrapText="1"/>
    </xf>
    <xf numFmtId="165" fontId="29" fillId="0" borderId="4" xfId="1" applyNumberFormat="1" applyFont="1" applyBorder="1" applyAlignment="1">
      <alignment horizontal="right" vertical="center" wrapText="1"/>
    </xf>
    <xf numFmtId="0" fontId="34" fillId="0" borderId="4" xfId="0" applyFont="1" applyBorder="1" applyAlignment="1">
      <alignment horizontal="center" vertical="center" wrapText="1"/>
    </xf>
    <xf numFmtId="0" fontId="34" fillId="0" borderId="4" xfId="0" applyFont="1" applyBorder="1" applyAlignment="1">
      <alignment vertical="center" wrapText="1"/>
    </xf>
    <xf numFmtId="165" fontId="34" fillId="0" borderId="4" xfId="1" applyNumberFormat="1" applyFont="1" applyBorder="1" applyAlignment="1">
      <alignment horizontal="right" vertical="center" wrapText="1"/>
    </xf>
    <xf numFmtId="0" fontId="116" fillId="0" borderId="4" xfId="0" quotePrefix="1" applyFont="1" applyBorder="1" applyAlignment="1">
      <alignment horizontal="center" vertical="center" wrapText="1"/>
    </xf>
    <xf numFmtId="0" fontId="116" fillId="0" borderId="4" xfId="0" applyFont="1" applyBorder="1" applyAlignment="1">
      <alignment vertical="center" wrapText="1"/>
    </xf>
    <xf numFmtId="165" fontId="116" fillId="0" borderId="4" xfId="1" applyNumberFormat="1" applyFont="1" applyBorder="1" applyAlignment="1">
      <alignment horizontal="right" vertical="center" wrapText="1"/>
    </xf>
    <xf numFmtId="0" fontId="116" fillId="0" borderId="4" xfId="0" applyFont="1" applyBorder="1" applyAlignment="1">
      <alignment horizontal="center" vertical="center" wrapText="1"/>
    </xf>
    <xf numFmtId="175" fontId="26" fillId="0" borderId="0" xfId="1" applyNumberFormat="1" applyFont="1" applyAlignment="1">
      <alignment horizontal="right" vertical="center"/>
    </xf>
    <xf numFmtId="0" fontId="118" fillId="0" borderId="0" xfId="0" applyFont="1"/>
    <xf numFmtId="0" fontId="118" fillId="0" borderId="0" xfId="0" applyFont="1" applyAlignment="1">
      <alignment horizontal="center" vertical="center" wrapText="1"/>
    </xf>
    <xf numFmtId="0" fontId="118" fillId="0" borderId="0" xfId="0" applyFont="1" applyAlignment="1">
      <alignment horizontal="left" vertical="center" wrapText="1"/>
    </xf>
    <xf numFmtId="0" fontId="118" fillId="0" borderId="0" xfId="0" applyFont="1" applyAlignment="1">
      <alignment vertical="center" wrapText="1"/>
    </xf>
    <xf numFmtId="0" fontId="118" fillId="0" borderId="0" xfId="0" applyFont="1" applyAlignment="1">
      <alignment horizontal="right" vertical="center" wrapText="1"/>
    </xf>
    <xf numFmtId="3" fontId="118" fillId="0" borderId="0" xfId="0" applyNumberFormat="1" applyFont="1"/>
    <xf numFmtId="165" fontId="118" fillId="0" borderId="0" xfId="0" applyNumberFormat="1" applyFont="1" applyAlignment="1">
      <alignment horizontal="right" vertical="center" wrapText="1"/>
    </xf>
    <xf numFmtId="165" fontId="118" fillId="0" borderId="0" xfId="1" applyNumberFormat="1" applyFont="1" applyFill="1" applyAlignment="1">
      <alignment horizontal="right" vertical="center" wrapText="1"/>
    </xf>
    <xf numFmtId="0" fontId="118" fillId="0" borderId="0" xfId="0" applyFont="1" applyAlignment="1">
      <alignment wrapText="1"/>
    </xf>
    <xf numFmtId="3" fontId="118" fillId="0" borderId="0" xfId="0" applyNumberFormat="1" applyFont="1" applyAlignment="1">
      <alignment horizontal="center" vertical="center" wrapText="1"/>
    </xf>
    <xf numFmtId="2" fontId="118" fillId="0" borderId="0" xfId="9" applyNumberFormat="1" applyFont="1" applyFill="1"/>
    <xf numFmtId="165" fontId="118" fillId="0" borderId="0" xfId="1" applyNumberFormat="1" applyFont="1" applyFill="1"/>
    <xf numFmtId="0" fontId="117" fillId="0" borderId="0" xfId="0" applyFont="1" applyAlignment="1">
      <alignment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xf>
    <xf numFmtId="0" fontId="5" fillId="0" borderId="4" xfId="0" applyFont="1" applyBorder="1" applyAlignment="1">
      <alignment horizontal="centerContinuous" vertical="center" wrapText="1"/>
    </xf>
    <xf numFmtId="3" fontId="5" fillId="0" borderId="4" xfId="0" applyNumberFormat="1" applyFont="1" applyBorder="1" applyAlignment="1">
      <alignment horizontal="right" vertical="center" wrapText="1"/>
    </xf>
    <xf numFmtId="3" fontId="5" fillId="0" borderId="4" xfId="0" applyNumberFormat="1" applyFont="1" applyBorder="1" applyAlignment="1">
      <alignment horizontal="center" vertical="center" wrapText="1"/>
    </xf>
    <xf numFmtId="0" fontId="5" fillId="0" borderId="0" xfId="0" applyFont="1"/>
    <xf numFmtId="3" fontId="5" fillId="0" borderId="0" xfId="0" applyNumberFormat="1" applyFont="1"/>
    <xf numFmtId="165" fontId="5" fillId="0" borderId="0" xfId="0" applyNumberFormat="1" applyFont="1"/>
    <xf numFmtId="0" fontId="5" fillId="0" borderId="4" xfId="0" applyFont="1" applyBorder="1" applyAlignment="1">
      <alignment horizontal="left" vertical="center" wrapText="1"/>
    </xf>
    <xf numFmtId="0" fontId="13" fillId="0" borderId="4" xfId="0" applyFont="1" applyBorder="1" applyAlignment="1">
      <alignment horizontal="centerContinuous" vertical="center" wrapText="1"/>
    </xf>
    <xf numFmtId="3" fontId="13" fillId="0" borderId="4" xfId="0" applyNumberFormat="1" applyFont="1" applyBorder="1" applyAlignment="1">
      <alignment horizontal="right" vertical="center" wrapText="1"/>
    </xf>
    <xf numFmtId="3" fontId="13" fillId="0" borderId="4" xfId="0" applyNumberFormat="1" applyFont="1" applyBorder="1" applyAlignment="1">
      <alignment horizontal="left" vertical="center" wrapText="1"/>
    </xf>
    <xf numFmtId="3" fontId="13" fillId="0" borderId="0" xfId="0" applyNumberFormat="1" applyFont="1"/>
    <xf numFmtId="3" fontId="13" fillId="0" borderId="4" xfId="0" applyNumberFormat="1" applyFont="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horizontal="centerContinuous" vertical="center" wrapText="1"/>
    </xf>
    <xf numFmtId="3" fontId="6" fillId="0" borderId="4" xfId="0" applyNumberFormat="1" applyFont="1" applyBorder="1" applyAlignment="1">
      <alignment horizontal="right" vertical="center" wrapText="1"/>
    </xf>
    <xf numFmtId="3" fontId="6" fillId="0" borderId="4" xfId="0" applyNumberFormat="1" applyFont="1" applyBorder="1" applyAlignment="1">
      <alignment horizontal="center" vertical="center" wrapText="1"/>
    </xf>
    <xf numFmtId="3" fontId="6" fillId="0" borderId="0" xfId="0" applyNumberFormat="1" applyFont="1"/>
    <xf numFmtId="165" fontId="6" fillId="0" borderId="0" xfId="0" applyNumberFormat="1" applyFont="1"/>
    <xf numFmtId="0" fontId="13" fillId="0" borderId="4" xfId="0" applyFont="1" applyBorder="1" applyAlignment="1">
      <alignment horizontal="left" vertical="top" wrapText="1"/>
    </xf>
    <xf numFmtId="166" fontId="23" fillId="0" borderId="0" xfId="1" applyNumberFormat="1" applyFont="1" applyAlignment="1">
      <alignment vertical="center"/>
    </xf>
    <xf numFmtId="0" fontId="38" fillId="0" borderId="4" xfId="0" applyFont="1" applyBorder="1" applyAlignment="1">
      <alignment vertical="center"/>
    </xf>
    <xf numFmtId="0" fontId="12" fillId="0" borderId="4" xfId="0" applyFont="1" applyBorder="1" applyAlignment="1">
      <alignment vertical="center"/>
    </xf>
    <xf numFmtId="169" fontId="25" fillId="0" borderId="4" xfId="0" applyNumberFormat="1" applyFont="1" applyBorder="1" applyAlignment="1">
      <alignment horizontal="right" vertical="center" wrapText="1"/>
    </xf>
    <xf numFmtId="166" fontId="25" fillId="0" borderId="4" xfId="1" applyNumberFormat="1" applyFont="1" applyBorder="1" applyAlignment="1">
      <alignment horizontal="right" vertical="center" wrapText="1"/>
    </xf>
    <xf numFmtId="166" fontId="25" fillId="0" borderId="4" xfId="1" applyNumberFormat="1" applyFont="1" applyFill="1" applyBorder="1" applyAlignment="1">
      <alignment horizontal="right" vertical="center" wrapText="1"/>
    </xf>
    <xf numFmtId="166" fontId="25" fillId="0" borderId="4" xfId="0" applyNumberFormat="1" applyFont="1" applyBorder="1" applyAlignment="1">
      <alignment horizontal="right" vertical="center" wrapText="1"/>
    </xf>
    <xf numFmtId="166" fontId="33" fillId="0" borderId="4" xfId="1" applyNumberFormat="1" applyFont="1" applyBorder="1" applyAlignment="1">
      <alignment horizontal="center" vertical="center" wrapText="1"/>
    </xf>
    <xf numFmtId="166" fontId="33" fillId="0" borderId="4" xfId="1" applyNumberFormat="1" applyFont="1" applyBorder="1" applyAlignment="1">
      <alignment horizontal="right" vertical="center" wrapText="1"/>
    </xf>
    <xf numFmtId="0" fontId="33" fillId="0" borderId="4" xfId="0" applyFont="1" applyBorder="1" applyAlignment="1">
      <alignment horizontal="right" vertical="center" wrapText="1"/>
    </xf>
    <xf numFmtId="166" fontId="33" fillId="0" borderId="4" xfId="0" applyNumberFormat="1" applyFont="1" applyBorder="1" applyAlignment="1">
      <alignment horizontal="right" vertical="center" wrapText="1"/>
    </xf>
    <xf numFmtId="166" fontId="64" fillId="0" borderId="4" xfId="1" applyNumberFormat="1" applyFont="1" applyFill="1" applyBorder="1" applyAlignment="1">
      <alignment horizontal="right" vertical="center" wrapText="1"/>
    </xf>
    <xf numFmtId="179" fontId="64" fillId="0" borderId="4" xfId="0" applyNumberFormat="1" applyFont="1" applyBorder="1" applyAlignment="1">
      <alignment horizontal="right" vertical="center" wrapText="1"/>
    </xf>
    <xf numFmtId="166" fontId="10" fillId="0" borderId="4" xfId="1" applyNumberFormat="1" applyFont="1" applyBorder="1" applyAlignment="1">
      <alignment horizontal="right" vertical="center" wrapText="1"/>
    </xf>
    <xf numFmtId="179" fontId="10" fillId="0" borderId="4" xfId="0" applyNumberFormat="1" applyFont="1" applyBorder="1" applyAlignment="1">
      <alignment horizontal="right" vertical="center" wrapText="1"/>
    </xf>
    <xf numFmtId="166" fontId="25" fillId="0" borderId="4" xfId="1" applyNumberFormat="1" applyFont="1" applyBorder="1" applyAlignment="1">
      <alignment horizontal="center" vertical="center" wrapText="1"/>
    </xf>
    <xf numFmtId="165" fontId="64" fillId="0" borderId="4" xfId="1" applyNumberFormat="1" applyFont="1" applyBorder="1" applyAlignment="1">
      <alignment horizontal="right" vertical="center" wrapText="1"/>
    </xf>
    <xf numFmtId="169" fontId="64" fillId="0" borderId="4" xfId="1" applyNumberFormat="1" applyFont="1" applyBorder="1" applyAlignment="1">
      <alignment horizontal="right" vertical="center" wrapText="1"/>
    </xf>
    <xf numFmtId="166" fontId="64" fillId="0" borderId="4" xfId="1" applyNumberFormat="1" applyFont="1" applyBorder="1" applyAlignment="1">
      <alignment horizontal="center" vertical="center" wrapText="1"/>
    </xf>
    <xf numFmtId="0" fontId="25" fillId="0" borderId="4" xfId="0" applyFont="1" applyBorder="1" applyAlignment="1">
      <alignment horizontal="right" vertical="center" wrapText="1"/>
    </xf>
    <xf numFmtId="166" fontId="25" fillId="0" borderId="4" xfId="0" applyNumberFormat="1" applyFont="1" applyBorder="1" applyAlignment="1">
      <alignment horizontal="center" vertical="center" wrapText="1"/>
    </xf>
    <xf numFmtId="3" fontId="33"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166" fontId="36" fillId="0" borderId="4" xfId="1" applyNumberFormat="1" applyFont="1" applyFill="1" applyBorder="1" applyAlignment="1">
      <alignment vertical="center"/>
    </xf>
    <xf numFmtId="0" fontId="102" fillId="0" borderId="4" xfId="0" applyFont="1" applyBorder="1" applyAlignment="1">
      <alignment vertical="center" wrapText="1"/>
    </xf>
    <xf numFmtId="0" fontId="64" fillId="0" borderId="4" xfId="0" applyFont="1" applyBorder="1"/>
    <xf numFmtId="0" fontId="103" fillId="0" borderId="4" xfId="0" applyFont="1" applyBorder="1" applyAlignment="1">
      <alignment horizontal="center" vertical="center" wrapText="1"/>
    </xf>
    <xf numFmtId="0" fontId="102" fillId="0" borderId="4" xfId="0" applyFont="1" applyBorder="1" applyAlignment="1">
      <alignment horizontal="center" vertical="center" wrapText="1"/>
    </xf>
    <xf numFmtId="166" fontId="65" fillId="0" borderId="4" xfId="1" applyNumberFormat="1" applyFont="1" applyFill="1" applyBorder="1" applyAlignment="1">
      <alignment vertical="center" wrapText="1"/>
    </xf>
    <xf numFmtId="41" fontId="120" fillId="0" borderId="0" xfId="2" applyFont="1" applyBorder="1"/>
    <xf numFmtId="0" fontId="120" fillId="0" borderId="0" xfId="0" applyFont="1"/>
    <xf numFmtId="41" fontId="121" fillId="0" borderId="0" xfId="2" applyFont="1" applyBorder="1"/>
    <xf numFmtId="165" fontId="36" fillId="0" borderId="0" xfId="0" applyNumberFormat="1" applyFont="1"/>
    <xf numFmtId="165" fontId="10" fillId="0" borderId="0" xfId="0" applyNumberFormat="1" applyFont="1"/>
    <xf numFmtId="185" fontId="10" fillId="0" borderId="0" xfId="2" applyNumberFormat="1" applyFont="1"/>
    <xf numFmtId="185" fontId="64" fillId="0" borderId="4" xfId="2" applyNumberFormat="1" applyFont="1" applyBorder="1" applyAlignment="1">
      <alignment horizontal="center" vertical="center" wrapText="1"/>
    </xf>
    <xf numFmtId="41" fontId="64" fillId="0" borderId="4" xfId="2" applyFont="1" applyBorder="1" applyAlignment="1">
      <alignment horizontal="center" vertical="center" wrapText="1"/>
    </xf>
    <xf numFmtId="41" fontId="36" fillId="0" borderId="4" xfId="2" applyFont="1" applyFill="1" applyBorder="1" applyAlignment="1">
      <alignment horizontal="center" vertical="center" wrapText="1"/>
    </xf>
    <xf numFmtId="192" fontId="64" fillId="0" borderId="8" xfId="0" applyNumberFormat="1" applyFont="1" applyBorder="1" applyAlignment="1">
      <alignment horizontal="left" vertical="center" wrapText="1"/>
    </xf>
    <xf numFmtId="0" fontId="64" fillId="0" borderId="8" xfId="124" applyFont="1" applyBorder="1" applyAlignment="1">
      <alignment horizontal="left" vertical="center" wrapText="1"/>
    </xf>
    <xf numFmtId="164" fontId="64" fillId="0" borderId="8" xfId="2" applyNumberFormat="1" applyFont="1" applyBorder="1" applyAlignment="1">
      <alignment horizontal="right" vertical="center" wrapText="1"/>
    </xf>
    <xf numFmtId="9" fontId="64" fillId="0" borderId="8" xfId="9" applyFont="1" applyBorder="1" applyAlignment="1">
      <alignment horizontal="right" vertical="center" wrapText="1"/>
    </xf>
    <xf numFmtId="41" fontId="124" fillId="0" borderId="8" xfId="2" applyFont="1" applyBorder="1" applyAlignment="1">
      <alignment horizontal="right"/>
    </xf>
    <xf numFmtId="164" fontId="64" fillId="0" borderId="4" xfId="2" applyNumberFormat="1" applyFont="1" applyBorder="1" applyAlignment="1">
      <alignment horizontal="right" vertical="center" wrapText="1"/>
    </xf>
    <xf numFmtId="41" fontId="36" fillId="0" borderId="2" xfId="2" applyFont="1" applyFill="1" applyBorder="1"/>
    <xf numFmtId="192" fontId="10" fillId="0" borderId="4" xfId="0" applyNumberFormat="1" applyFont="1" applyBorder="1" applyAlignment="1">
      <alignment horizontal="center" vertical="center" wrapText="1"/>
    </xf>
    <xf numFmtId="0" fontId="10" fillId="0" borderId="4" xfId="124" applyFont="1" applyBorder="1" applyAlignment="1">
      <alignment horizontal="left" vertical="center" wrapText="1"/>
    </xf>
    <xf numFmtId="164" fontId="10" fillId="0" borderId="4" xfId="2" applyNumberFormat="1" applyFont="1" applyBorder="1" applyAlignment="1">
      <alignment horizontal="right" vertical="center" wrapText="1"/>
    </xf>
    <xf numFmtId="164" fontId="10" fillId="0" borderId="4" xfId="2" applyNumberFormat="1" applyFont="1" applyFill="1" applyBorder="1" applyAlignment="1">
      <alignment horizontal="right" vertical="center" wrapText="1"/>
    </xf>
    <xf numFmtId="171" fontId="10" fillId="0" borderId="4" xfId="2" applyNumberFormat="1" applyFont="1" applyFill="1" applyBorder="1" applyAlignment="1" applyProtection="1">
      <alignment horizontal="right" vertical="center" wrapText="1"/>
    </xf>
    <xf numFmtId="171" fontId="23" fillId="0" borderId="4" xfId="2" applyNumberFormat="1" applyFont="1" applyFill="1" applyBorder="1" applyAlignment="1" applyProtection="1">
      <alignment horizontal="right" vertical="center" wrapText="1"/>
    </xf>
    <xf numFmtId="171" fontId="23" fillId="0" borderId="4" xfId="2" applyNumberFormat="1" applyFont="1" applyFill="1" applyBorder="1" applyAlignment="1">
      <alignment horizontal="right" vertical="center" wrapText="1"/>
    </xf>
    <xf numFmtId="41" fontId="36" fillId="0" borderId="26" xfId="2" applyFont="1" applyFill="1" applyBorder="1" applyAlignment="1" applyProtection="1">
      <alignment horizontal="right"/>
    </xf>
    <xf numFmtId="193" fontId="0" fillId="0" borderId="0" xfId="0" applyNumberFormat="1"/>
    <xf numFmtId="192" fontId="10" fillId="0" borderId="5" xfId="0" applyNumberFormat="1" applyFont="1" applyBorder="1" applyAlignment="1">
      <alignment horizontal="center" vertical="center" wrapText="1"/>
    </xf>
    <xf numFmtId="0" fontId="10" fillId="0" borderId="5" xfId="124" quotePrefix="1" applyFont="1" applyBorder="1" applyAlignment="1">
      <alignment horizontal="left" vertical="center" wrapText="1"/>
    </xf>
    <xf numFmtId="164" fontId="10" fillId="0" borderId="1" xfId="2" applyNumberFormat="1" applyFont="1" applyBorder="1" applyAlignment="1">
      <alignment horizontal="right" vertical="center" wrapText="1"/>
    </xf>
    <xf numFmtId="164" fontId="10" fillId="3" borderId="1" xfId="2" applyNumberFormat="1" applyFont="1" applyFill="1" applyBorder="1" applyAlignment="1">
      <alignment horizontal="right" vertical="center" wrapText="1"/>
    </xf>
    <xf numFmtId="164" fontId="10" fillId="3" borderId="7" xfId="2" applyNumberFormat="1" applyFont="1" applyFill="1" applyBorder="1" applyAlignment="1">
      <alignment horizontal="right" vertical="center" wrapText="1"/>
    </xf>
    <xf numFmtId="171" fontId="10" fillId="0" borderId="1" xfId="2" applyNumberFormat="1" applyFont="1" applyFill="1" applyBorder="1" applyAlignment="1" applyProtection="1">
      <alignment horizontal="right" vertical="center" wrapText="1"/>
    </xf>
    <xf numFmtId="171" fontId="23" fillId="0" borderId="1" xfId="2" applyNumberFormat="1" applyFont="1" applyFill="1" applyBorder="1" applyAlignment="1">
      <alignment horizontal="right" vertical="center" wrapText="1"/>
    </xf>
    <xf numFmtId="192" fontId="10" fillId="0" borderId="2" xfId="0" applyNumberFormat="1" applyFont="1" applyBorder="1" applyAlignment="1">
      <alignment horizontal="center" vertical="center" wrapText="1"/>
    </xf>
    <xf numFmtId="0" fontId="10" fillId="0" borderId="2" xfId="124" quotePrefix="1" applyFont="1" applyBorder="1" applyAlignment="1">
      <alignment horizontal="left" vertical="center" wrapText="1"/>
    </xf>
    <xf numFmtId="164" fontId="10" fillId="0" borderId="2" xfId="2" applyNumberFormat="1" applyFont="1" applyBorder="1" applyAlignment="1">
      <alignment horizontal="right" vertical="center" wrapText="1"/>
    </xf>
    <xf numFmtId="164" fontId="10" fillId="0" borderId="2" xfId="2" applyNumberFormat="1" applyFont="1" applyFill="1" applyBorder="1" applyAlignment="1">
      <alignment horizontal="right" vertical="center" wrapText="1"/>
    </xf>
    <xf numFmtId="164" fontId="10" fillId="0" borderId="7" xfId="2" applyNumberFormat="1" applyFont="1" applyFill="1" applyBorder="1" applyAlignment="1">
      <alignment horizontal="right" vertical="center" wrapText="1"/>
    </xf>
    <xf numFmtId="171" fontId="10" fillId="0" borderId="2" xfId="2" applyNumberFormat="1" applyFont="1" applyFill="1" applyBorder="1" applyAlignment="1" applyProtection="1">
      <alignment horizontal="right" vertical="center" wrapText="1"/>
    </xf>
    <xf numFmtId="171" fontId="23" fillId="0" borderId="2" xfId="2" applyNumberFormat="1" applyFont="1" applyFill="1" applyBorder="1" applyAlignment="1">
      <alignment horizontal="right" vertical="center" wrapText="1"/>
    </xf>
    <xf numFmtId="164" fontId="10" fillId="0" borderId="6" xfId="2" applyNumberFormat="1" applyFont="1" applyFill="1" applyBorder="1" applyAlignment="1">
      <alignment horizontal="right" vertical="center" wrapText="1"/>
    </xf>
    <xf numFmtId="171" fontId="10" fillId="0" borderId="6" xfId="2" applyNumberFormat="1" applyFont="1" applyFill="1" applyBorder="1" applyAlignment="1" applyProtection="1">
      <alignment horizontal="right" vertical="center" wrapText="1"/>
    </xf>
    <xf numFmtId="171" fontId="23" fillId="0" borderId="6" xfId="2" applyNumberFormat="1" applyFont="1" applyFill="1" applyBorder="1" applyAlignment="1">
      <alignment horizontal="right" vertical="center" wrapText="1"/>
    </xf>
    <xf numFmtId="164" fontId="10" fillId="0" borderId="4" xfId="2" applyNumberFormat="1" applyFont="1" applyFill="1" applyBorder="1" applyAlignment="1" applyProtection="1">
      <alignment horizontal="right" vertical="center" wrapText="1"/>
    </xf>
    <xf numFmtId="192" fontId="10" fillId="0" borderId="1" xfId="0" applyNumberFormat="1" applyFont="1" applyBorder="1" applyAlignment="1">
      <alignment horizontal="center" vertical="center" wrapText="1"/>
    </xf>
    <xf numFmtId="164" fontId="10" fillId="0" borderId="1" xfId="2" applyNumberFormat="1" applyFont="1" applyFill="1" applyBorder="1" applyAlignment="1">
      <alignment horizontal="right" vertical="center" wrapText="1"/>
    </xf>
    <xf numFmtId="192" fontId="10" fillId="0" borderId="6" xfId="0" applyNumberFormat="1" applyFont="1" applyBorder="1" applyAlignment="1">
      <alignment horizontal="center" vertical="center" wrapText="1"/>
    </xf>
    <xf numFmtId="0" fontId="10" fillId="0" borderId="6" xfId="124" quotePrefix="1" applyFont="1" applyBorder="1" applyAlignment="1">
      <alignment horizontal="left" vertical="center" wrapText="1"/>
    </xf>
    <xf numFmtId="164" fontId="10" fillId="0" borderId="6" xfId="2" applyNumberFormat="1" applyFont="1" applyBorder="1" applyAlignment="1">
      <alignment horizontal="right" vertical="center" wrapText="1"/>
    </xf>
    <xf numFmtId="41" fontId="23" fillId="0" borderId="2" xfId="2" applyFont="1" applyFill="1" applyBorder="1"/>
    <xf numFmtId="164" fontId="10" fillId="0" borderId="5" xfId="2" applyNumberFormat="1" applyFont="1" applyBorder="1" applyAlignment="1">
      <alignment horizontal="right" vertical="center" wrapText="1"/>
    </xf>
    <xf numFmtId="192" fontId="10" fillId="0" borderId="3" xfId="0" applyNumberFormat="1" applyFont="1" applyBorder="1" applyAlignment="1">
      <alignment horizontal="center" vertical="center" wrapText="1"/>
    </xf>
    <xf numFmtId="0" fontId="10" fillId="0" borderId="3" xfId="124" quotePrefix="1" applyFont="1" applyBorder="1" applyAlignment="1">
      <alignment horizontal="left" vertical="center" wrapText="1"/>
    </xf>
    <xf numFmtId="164" fontId="10" fillId="0" borderId="3" xfId="2" applyNumberFormat="1" applyFont="1" applyBorder="1" applyAlignment="1">
      <alignment horizontal="right" vertical="center" wrapText="1"/>
    </xf>
    <xf numFmtId="41" fontId="36" fillId="0" borderId="3" xfId="2" applyFont="1" applyFill="1" applyBorder="1"/>
    <xf numFmtId="41" fontId="36" fillId="0" borderId="42" xfId="2" applyFont="1" applyFill="1" applyBorder="1"/>
    <xf numFmtId="166" fontId="10" fillId="0" borderId="4" xfId="0" applyNumberFormat="1" applyFont="1" applyBorder="1" applyAlignment="1">
      <alignment horizontal="right" vertical="center" wrapText="1"/>
    </xf>
    <xf numFmtId="171" fontId="10" fillId="0" borderId="4" xfId="2" applyNumberFormat="1" applyFont="1" applyBorder="1" applyAlignment="1">
      <alignment horizontal="right" vertical="center" wrapText="1"/>
    </xf>
    <xf numFmtId="171" fontId="22" fillId="0" borderId="4" xfId="2" applyNumberFormat="1" applyFont="1" applyFill="1" applyBorder="1" applyAlignment="1">
      <alignment horizontal="right" vertical="center" wrapText="1"/>
    </xf>
    <xf numFmtId="171" fontId="23" fillId="0" borderId="4" xfId="2" applyNumberFormat="1" applyFont="1" applyBorder="1" applyAlignment="1">
      <alignment horizontal="right" vertical="center" wrapText="1"/>
    </xf>
    <xf numFmtId="0" fontId="125" fillId="0" borderId="0" xfId="0" applyFont="1"/>
    <xf numFmtId="185" fontId="125" fillId="0" borderId="0" xfId="2" applyNumberFormat="1" applyFont="1"/>
    <xf numFmtId="41" fontId="125" fillId="0" borderId="0" xfId="2" applyFont="1"/>
    <xf numFmtId="41" fontId="91" fillId="0" borderId="0" xfId="2" applyFont="1" applyFill="1"/>
    <xf numFmtId="171" fontId="91" fillId="0" borderId="0" xfId="2" applyNumberFormat="1" applyFont="1"/>
    <xf numFmtId="41" fontId="91" fillId="0" borderId="0" xfId="2" applyFont="1" applyBorder="1"/>
    <xf numFmtId="0" fontId="36" fillId="0" borderId="0" xfId="0" applyFont="1" applyAlignment="1">
      <alignment horizontal="center" vertical="top"/>
    </xf>
    <xf numFmtId="0" fontId="10" fillId="3" borderId="0" xfId="0" applyFont="1" applyFill="1"/>
    <xf numFmtId="177" fontId="10" fillId="0" borderId="0" xfId="1" applyNumberFormat="1" applyFont="1"/>
    <xf numFmtId="0" fontId="36" fillId="0" borderId="0" xfId="0" applyFont="1" applyAlignment="1">
      <alignment horizontal="center"/>
    </xf>
    <xf numFmtId="0" fontId="36" fillId="0" borderId="0" xfId="0" applyFont="1" applyAlignment="1">
      <alignment horizontal="left"/>
    </xf>
    <xf numFmtId="3" fontId="127" fillId="0" borderId="0" xfId="0" applyNumberFormat="1" applyFont="1" applyAlignment="1">
      <alignment horizontal="right" vertical="center"/>
    </xf>
    <xf numFmtId="0" fontId="10" fillId="0" borderId="0" xfId="123" applyFont="1"/>
    <xf numFmtId="179" fontId="64" fillId="0" borderId="8" xfId="123" applyNumberFormat="1" applyFont="1" applyBorder="1" applyAlignment="1">
      <alignment horizontal="center" vertical="center"/>
    </xf>
    <xf numFmtId="179" fontId="64" fillId="0" borderId="4" xfId="123" applyNumberFormat="1" applyFont="1" applyBorder="1" applyAlignment="1">
      <alignment horizontal="center" vertical="center" wrapText="1"/>
    </xf>
    <xf numFmtId="179" fontId="64" fillId="0" borderId="8" xfId="123" applyNumberFormat="1" applyFont="1" applyBorder="1" applyAlignment="1">
      <alignment horizontal="center" vertical="center" wrapText="1"/>
    </xf>
    <xf numFmtId="0" fontId="64" fillId="0" borderId="8" xfId="123" applyFont="1" applyBorder="1" applyAlignment="1">
      <alignment horizontal="center" vertical="center" wrapText="1"/>
    </xf>
    <xf numFmtId="0" fontId="64" fillId="3" borderId="8" xfId="123" applyFont="1" applyFill="1" applyBorder="1" applyAlignment="1">
      <alignment horizontal="center" vertical="center" wrapText="1"/>
    </xf>
    <xf numFmtId="0" fontId="126" fillId="0" borderId="4" xfId="123" applyFont="1" applyBorder="1" applyAlignment="1">
      <alignment horizontal="center" vertical="center"/>
    </xf>
    <xf numFmtId="0" fontId="126" fillId="3" borderId="4" xfId="123" applyFont="1" applyFill="1" applyBorder="1" applyAlignment="1">
      <alignment horizontal="center" vertical="center"/>
    </xf>
    <xf numFmtId="3" fontId="126" fillId="0" borderId="4" xfId="0" applyNumberFormat="1" applyFont="1" applyBorder="1" applyAlignment="1">
      <alignment horizontal="center" vertical="center"/>
    </xf>
    <xf numFmtId="177" fontId="126" fillId="0" borderId="0" xfId="1" applyNumberFormat="1" applyFont="1" applyAlignment="1">
      <alignment vertical="center"/>
    </xf>
    <xf numFmtId="0" fontId="126" fillId="0" borderId="0" xfId="0" applyFont="1" applyAlignment="1">
      <alignment vertical="center"/>
    </xf>
    <xf numFmtId="0" fontId="126" fillId="0" borderId="0" xfId="0" applyFont="1"/>
    <xf numFmtId="177" fontId="126" fillId="0" borderId="0" xfId="1" applyNumberFormat="1" applyFont="1"/>
    <xf numFmtId="179" fontId="64" fillId="0" borderId="4" xfId="123" applyNumberFormat="1" applyFont="1" applyBorder="1" applyAlignment="1">
      <alignment horizontal="center" vertical="center"/>
    </xf>
    <xf numFmtId="3" fontId="64" fillId="0" borderId="4" xfId="123" applyNumberFormat="1" applyFont="1" applyBorder="1" applyAlignment="1">
      <alignment vertical="center"/>
    </xf>
    <xf numFmtId="176" fontId="64" fillId="0" borderId="4" xfId="123" applyNumberFormat="1" applyFont="1" applyBorder="1" applyAlignment="1">
      <alignment vertical="center"/>
    </xf>
    <xf numFmtId="176" fontId="64" fillId="0" borderId="4" xfId="123" applyNumberFormat="1" applyFont="1" applyBorder="1" applyAlignment="1">
      <alignment horizontal="center" vertical="center"/>
    </xf>
    <xf numFmtId="194" fontId="10" fillId="0" borderId="0" xfId="1" applyNumberFormat="1" applyFont="1"/>
    <xf numFmtId="176" fontId="10" fillId="0" borderId="0" xfId="0" applyNumberFormat="1" applyFont="1"/>
    <xf numFmtId="179" fontId="64" fillId="0" borderId="4" xfId="123" applyNumberFormat="1" applyFont="1" applyBorder="1" applyAlignment="1">
      <alignment vertical="center"/>
    </xf>
    <xf numFmtId="177" fontId="10" fillId="0" borderId="0" xfId="9" applyNumberFormat="1" applyFont="1"/>
    <xf numFmtId="195" fontId="10" fillId="0" borderId="0" xfId="1" applyNumberFormat="1" applyFont="1"/>
    <xf numFmtId="3" fontId="10" fillId="0" borderId="0" xfId="0" applyNumberFormat="1" applyFont="1"/>
    <xf numFmtId="0" fontId="64" fillId="0" borderId="4" xfId="123" applyFont="1" applyBorder="1" applyAlignment="1">
      <alignment vertical="center"/>
    </xf>
    <xf numFmtId="177" fontId="64" fillId="0" borderId="0" xfId="1" applyNumberFormat="1" applyFont="1"/>
    <xf numFmtId="9" fontId="10" fillId="0" borderId="0" xfId="9" applyFont="1"/>
    <xf numFmtId="195" fontId="64" fillId="0" borderId="0" xfId="1" applyNumberFormat="1" applyFont="1"/>
    <xf numFmtId="0" fontId="10" fillId="0" borderId="5" xfId="123" applyFont="1" applyBorder="1" applyAlignment="1">
      <alignment vertical="center" wrapText="1"/>
    </xf>
    <xf numFmtId="3" fontId="10" fillId="0" borderId="4" xfId="123" applyNumberFormat="1" applyFont="1" applyBorder="1" applyAlignment="1">
      <alignment vertical="center"/>
    </xf>
    <xf numFmtId="176" fontId="10" fillId="0" borderId="4" xfId="123" applyNumberFormat="1" applyFont="1" applyBorder="1" applyAlignment="1">
      <alignment vertical="center"/>
    </xf>
    <xf numFmtId="3" fontId="10" fillId="0" borderId="4" xfId="123" applyNumberFormat="1" applyFont="1" applyBorder="1" applyAlignment="1">
      <alignment horizontal="center" vertical="center"/>
    </xf>
    <xf numFmtId="0" fontId="10" fillId="0" borderId="2" xfId="123" applyFont="1" applyBorder="1" applyAlignment="1">
      <alignment vertical="center"/>
    </xf>
    <xf numFmtId="176" fontId="10" fillId="0" borderId="4" xfId="1" applyNumberFormat="1" applyFont="1" applyFill="1" applyBorder="1" applyAlignment="1">
      <alignment horizontal="right" vertical="center" wrapText="1"/>
    </xf>
    <xf numFmtId="0" fontId="10" fillId="0" borderId="3" xfId="123" applyFont="1" applyBorder="1" applyAlignment="1">
      <alignment vertical="center"/>
    </xf>
    <xf numFmtId="3" fontId="64" fillId="0" borderId="4" xfId="123" applyNumberFormat="1" applyFont="1" applyBorder="1" applyAlignment="1">
      <alignment horizontal="center" vertical="center"/>
    </xf>
    <xf numFmtId="196" fontId="10" fillId="0" borderId="0" xfId="1" applyNumberFormat="1" applyFont="1"/>
    <xf numFmtId="176" fontId="64" fillId="0" borderId="4" xfId="1" applyNumberFormat="1" applyFont="1" applyFill="1" applyBorder="1" applyAlignment="1">
      <alignment horizontal="right" vertical="center" wrapText="1"/>
    </xf>
    <xf numFmtId="196" fontId="64" fillId="0" borderId="0" xfId="1" applyNumberFormat="1" applyFont="1"/>
    <xf numFmtId="3" fontId="64" fillId="0" borderId="4" xfId="1" applyNumberFormat="1" applyFont="1" applyFill="1" applyBorder="1" applyAlignment="1">
      <alignment vertical="center"/>
    </xf>
    <xf numFmtId="3" fontId="64" fillId="0" borderId="4" xfId="0" applyNumberFormat="1" applyFont="1" applyBorder="1" applyAlignment="1">
      <alignment vertical="center"/>
    </xf>
    <xf numFmtId="179" fontId="64" fillId="0" borderId="4" xfId="9" applyNumberFormat="1" applyFont="1" applyFill="1" applyBorder="1" applyAlignment="1">
      <alignment horizontal="center" vertical="center"/>
    </xf>
    <xf numFmtId="196" fontId="10" fillId="0" borderId="0" xfId="1" applyNumberFormat="1" applyFont="1" applyAlignment="1">
      <alignment vertical="center"/>
    </xf>
    <xf numFmtId="3" fontId="10" fillId="0" borderId="4" xfId="0" applyNumberFormat="1" applyFont="1" applyBorder="1" applyAlignment="1">
      <alignment vertical="center"/>
    </xf>
    <xf numFmtId="179" fontId="10" fillId="0" borderId="4" xfId="9" applyNumberFormat="1" applyFont="1" applyFill="1" applyBorder="1" applyAlignment="1">
      <alignment horizontal="center" vertical="center"/>
    </xf>
    <xf numFmtId="196" fontId="10" fillId="0" borderId="0" xfId="9" applyNumberFormat="1" applyFont="1"/>
    <xf numFmtId="197" fontId="10" fillId="0" borderId="0" xfId="1" applyNumberFormat="1" applyFont="1"/>
    <xf numFmtId="176" fontId="10" fillId="0" borderId="4" xfId="1" applyNumberFormat="1" applyFont="1" applyBorder="1"/>
    <xf numFmtId="10" fontId="10" fillId="0" borderId="0" xfId="9" applyNumberFormat="1" applyFont="1"/>
    <xf numFmtId="196" fontId="10" fillId="0" borderId="0" xfId="0" applyNumberFormat="1" applyFont="1"/>
    <xf numFmtId="176" fontId="10" fillId="0" borderId="4" xfId="1" applyNumberFormat="1" applyFont="1" applyFill="1" applyBorder="1"/>
    <xf numFmtId="193" fontId="10" fillId="0" borderId="0" xfId="0" applyNumberFormat="1" applyFont="1"/>
    <xf numFmtId="176" fontId="10" fillId="0" borderId="4" xfId="0" applyNumberFormat="1" applyFont="1" applyBorder="1" applyAlignment="1">
      <alignment vertical="center"/>
    </xf>
    <xf numFmtId="0" fontId="64" fillId="0" borderId="4" xfId="123" applyFont="1" applyBorder="1" applyAlignment="1">
      <alignment vertical="center" wrapText="1"/>
    </xf>
    <xf numFmtId="3" fontId="64" fillId="0" borderId="4" xfId="123" applyNumberFormat="1" applyFont="1" applyBorder="1" applyAlignment="1">
      <alignment vertical="center" wrapText="1"/>
    </xf>
    <xf numFmtId="198" fontId="10" fillId="0" borderId="0" xfId="0" applyNumberFormat="1" applyFont="1"/>
    <xf numFmtId="199" fontId="10" fillId="0" borderId="0" xfId="9" applyNumberFormat="1" applyFont="1"/>
    <xf numFmtId="198" fontId="10" fillId="0" borderId="0" xfId="1" applyNumberFormat="1" applyFont="1"/>
    <xf numFmtId="0" fontId="68" fillId="0" borderId="4" xfId="123" applyFont="1" applyBorder="1" applyAlignment="1">
      <alignment vertical="center" wrapText="1"/>
    </xf>
    <xf numFmtId="3" fontId="129" fillId="0" borderId="4" xfId="123" applyNumberFormat="1" applyFont="1" applyBorder="1" applyAlignment="1">
      <alignment vertical="center" wrapText="1"/>
    </xf>
    <xf numFmtId="3" fontId="129" fillId="0" borderId="4" xfId="123" applyNumberFormat="1" applyFont="1" applyBorder="1" applyAlignment="1">
      <alignment vertical="center"/>
    </xf>
    <xf numFmtId="1" fontId="130" fillId="0" borderId="4" xfId="9" applyNumberFormat="1" applyFont="1" applyFill="1" applyBorder="1" applyAlignment="1">
      <alignment horizontal="center" vertical="center"/>
    </xf>
    <xf numFmtId="3" fontId="130" fillId="0" borderId="4" xfId="123" quotePrefix="1" applyNumberFormat="1" applyFont="1" applyBorder="1" applyAlignment="1">
      <alignment vertical="center" wrapText="1"/>
    </xf>
    <xf numFmtId="3" fontId="130" fillId="0" borderId="4" xfId="123" applyNumberFormat="1" applyFont="1" applyBorder="1" applyAlignment="1">
      <alignment vertical="center" wrapText="1"/>
    </xf>
    <xf numFmtId="176" fontId="10" fillId="0" borderId="5" xfId="123" applyNumberFormat="1" applyFont="1" applyBorder="1" applyAlignment="1">
      <alignment vertical="center"/>
    </xf>
    <xf numFmtId="176" fontId="130" fillId="0" borderId="4" xfId="123" applyNumberFormat="1" applyFont="1" applyBorder="1" applyAlignment="1">
      <alignment vertical="center" wrapText="1"/>
    </xf>
    <xf numFmtId="4" fontId="130" fillId="0" borderId="4" xfId="123" applyNumberFormat="1" applyFont="1" applyBorder="1" applyAlignment="1">
      <alignment vertical="center" wrapText="1"/>
    </xf>
    <xf numFmtId="1" fontId="68" fillId="0" borderId="4" xfId="9" applyNumberFormat="1" applyFont="1" applyFill="1" applyBorder="1" applyAlignment="1">
      <alignment horizontal="center" vertical="center"/>
    </xf>
    <xf numFmtId="179" fontId="10" fillId="0" borderId="4" xfId="123" applyNumberFormat="1" applyFont="1" applyBorder="1" applyAlignment="1">
      <alignment vertical="center"/>
    </xf>
    <xf numFmtId="0" fontId="10" fillId="0" borderId="4" xfId="123" applyFont="1" applyBorder="1" applyAlignment="1">
      <alignment vertical="center"/>
    </xf>
    <xf numFmtId="176" fontId="10" fillId="0" borderId="4" xfId="123" applyNumberFormat="1" applyFont="1" applyBorder="1" applyAlignment="1">
      <alignment horizontal="center" vertical="center"/>
    </xf>
    <xf numFmtId="41" fontId="121" fillId="0" borderId="0" xfId="2" applyFont="1" applyBorder="1" applyAlignment="1">
      <alignment vertical="center"/>
    </xf>
    <xf numFmtId="166" fontId="27" fillId="0" borderId="3" xfId="1" applyNumberFormat="1" applyFont="1" applyBorder="1" applyAlignment="1">
      <alignment horizontal="right" vertical="center" wrapText="1"/>
    </xf>
    <xf numFmtId="166" fontId="22" fillId="0" borderId="9" xfId="1" applyNumberFormat="1" applyFont="1" applyBorder="1" applyAlignment="1">
      <alignment horizontal="right" vertical="center" wrapText="1"/>
    </xf>
    <xf numFmtId="175" fontId="26" fillId="0" borderId="0" xfId="1" applyNumberFormat="1" applyFont="1" applyBorder="1" applyAlignment="1">
      <alignment horizontal="right" vertical="center"/>
    </xf>
    <xf numFmtId="0" fontId="36" fillId="0" borderId="4" xfId="0" applyFont="1" applyBorder="1" applyAlignment="1">
      <alignment horizontal="center" vertical="center" wrapText="1"/>
    </xf>
    <xf numFmtId="0" fontId="59" fillId="0" borderId="4" xfId="0" applyFont="1" applyBorder="1" applyAlignment="1">
      <alignment horizontal="center" vertical="center" wrapText="1"/>
    </xf>
    <xf numFmtId="0" fontId="36" fillId="0" borderId="21" xfId="0" applyFont="1" applyBorder="1" applyAlignment="1">
      <alignment horizontal="center" vertical="center"/>
    </xf>
    <xf numFmtId="166" fontId="36" fillId="0" borderId="4" xfId="1" applyNumberFormat="1" applyFont="1" applyFill="1" applyBorder="1" applyAlignment="1">
      <alignment horizontal="center" vertical="center" wrapText="1"/>
    </xf>
    <xf numFmtId="0" fontId="35" fillId="0" borderId="4" xfId="0" applyFont="1" applyBorder="1" applyAlignment="1">
      <alignment vertical="center"/>
    </xf>
    <xf numFmtId="0" fontId="28" fillId="0" borderId="5" xfId="0" quotePrefix="1" applyFont="1" applyBorder="1" applyAlignment="1">
      <alignment horizontal="center" vertical="center"/>
    </xf>
    <xf numFmtId="0" fontId="28" fillId="0" borderId="5" xfId="0" applyFont="1" applyBorder="1" applyAlignment="1">
      <alignment vertical="center"/>
    </xf>
    <xf numFmtId="169" fontId="28" fillId="0" borderId="2" xfId="0" applyNumberFormat="1" applyFont="1" applyBorder="1" applyAlignment="1">
      <alignment vertical="center"/>
    </xf>
    <xf numFmtId="179" fontId="28" fillId="0" borderId="5" xfId="0" applyNumberFormat="1" applyFont="1" applyBorder="1" applyAlignment="1">
      <alignment vertical="center"/>
    </xf>
    <xf numFmtId="166" fontId="28" fillId="0" borderId="5" xfId="1" applyNumberFormat="1" applyFont="1" applyFill="1" applyBorder="1" applyAlignment="1">
      <alignment vertical="center" wrapText="1"/>
    </xf>
    <xf numFmtId="0" fontId="28" fillId="0" borderId="2" xfId="0" quotePrefix="1" applyFont="1" applyBorder="1" applyAlignment="1">
      <alignment horizontal="center" vertical="center"/>
    </xf>
    <xf numFmtId="0" fontId="28" fillId="0" borderId="2" xfId="0" applyFont="1" applyBorder="1" applyAlignment="1">
      <alignment vertical="center"/>
    </xf>
    <xf numFmtId="166" fontId="28" fillId="0" borderId="2" xfId="1" applyNumberFormat="1" applyFont="1" applyFill="1" applyBorder="1" applyAlignment="1">
      <alignment vertical="center" wrapText="1"/>
    </xf>
    <xf numFmtId="179" fontId="22" fillId="0" borderId="2" xfId="0" applyNumberFormat="1" applyFont="1" applyBorder="1" applyAlignment="1">
      <alignment vertical="center"/>
    </xf>
    <xf numFmtId="0" fontId="22" fillId="0" borderId="2" xfId="0" applyFont="1" applyBorder="1"/>
    <xf numFmtId="166" fontId="28" fillId="0" borderId="3" xfId="1" applyNumberFormat="1" applyFont="1" applyFill="1" applyBorder="1" applyAlignment="1">
      <alignment vertical="center" wrapText="1"/>
    </xf>
    <xf numFmtId="0" fontId="28" fillId="0" borderId="3" xfId="0" quotePrefix="1" applyFont="1" applyBorder="1" applyAlignment="1">
      <alignment horizontal="center" vertical="center"/>
    </xf>
    <xf numFmtId="0" fontId="28" fillId="0" borderId="3" xfId="0" applyFont="1" applyBorder="1" applyAlignment="1">
      <alignment vertical="center" wrapText="1"/>
    </xf>
    <xf numFmtId="169" fontId="28" fillId="0" borderId="3" xfId="0" applyNumberFormat="1" applyFont="1" applyBorder="1" applyAlignment="1">
      <alignment vertical="center" wrapText="1"/>
    </xf>
    <xf numFmtId="0" fontId="22" fillId="0" borderId="3" xfId="0" applyFont="1" applyBorder="1"/>
    <xf numFmtId="166" fontId="28" fillId="0" borderId="5" xfId="1" applyNumberFormat="1" applyFont="1" applyFill="1" applyBorder="1" applyAlignment="1">
      <alignment wrapText="1"/>
    </xf>
    <xf numFmtId="0" fontId="22" fillId="0" borderId="5" xfId="0" applyFont="1" applyBorder="1"/>
    <xf numFmtId="166" fontId="35" fillId="0" borderId="4" xfId="1" applyNumberFormat="1" applyFont="1" applyFill="1" applyBorder="1" applyAlignment="1">
      <alignment wrapText="1"/>
    </xf>
    <xf numFmtId="169" fontId="28" fillId="0" borderId="5" xfId="0" applyNumberFormat="1" applyFont="1" applyBorder="1" applyAlignment="1">
      <alignment vertical="center"/>
    </xf>
    <xf numFmtId="166" fontId="28" fillId="0" borderId="5" xfId="1" applyNumberFormat="1" applyFont="1" applyBorder="1" applyAlignment="1">
      <alignment wrapText="1"/>
    </xf>
    <xf numFmtId="0" fontId="28" fillId="0" borderId="3" xfId="0" applyFont="1" applyBorder="1" applyAlignment="1">
      <alignment vertical="center"/>
    </xf>
    <xf numFmtId="169" fontId="28" fillId="0" borderId="3" xfId="0" applyNumberFormat="1" applyFont="1" applyBorder="1" applyAlignment="1">
      <alignment vertical="center"/>
    </xf>
    <xf numFmtId="166" fontId="28" fillId="0" borderId="3" xfId="1" applyNumberFormat="1" applyFont="1" applyBorder="1" applyAlignment="1">
      <alignment vertical="center" wrapText="1"/>
    </xf>
    <xf numFmtId="0" fontId="22" fillId="0" borderId="3" xfId="0" applyFont="1" applyBorder="1" applyAlignment="1">
      <alignment vertical="center"/>
    </xf>
    <xf numFmtId="166" fontId="35" fillId="0" borderId="4" xfId="1" applyNumberFormat="1" applyFont="1" applyFill="1" applyBorder="1" applyAlignment="1">
      <alignment vertical="center" wrapText="1"/>
    </xf>
    <xf numFmtId="0" fontId="28" fillId="0" borderId="9" xfId="0" quotePrefix="1" applyFont="1" applyBorder="1" applyAlignment="1">
      <alignment horizontal="center" vertical="center"/>
    </xf>
    <xf numFmtId="169" fontId="28" fillId="0" borderId="9" xfId="0" applyNumberFormat="1" applyFont="1" applyBorder="1" applyAlignment="1">
      <alignment vertical="center"/>
    </xf>
    <xf numFmtId="166" fontId="28" fillId="0" borderId="9" xfId="1" applyNumberFormat="1" applyFont="1" applyFill="1" applyBorder="1" applyAlignment="1">
      <alignment vertical="center" wrapText="1"/>
    </xf>
    <xf numFmtId="166" fontId="28" fillId="0" borderId="9" xfId="1" applyNumberFormat="1" applyFont="1" applyBorder="1" applyAlignment="1">
      <alignment vertical="center" wrapText="1"/>
    </xf>
    <xf numFmtId="0" fontId="22" fillId="0" borderId="4" xfId="0" applyFont="1" applyBorder="1" applyAlignment="1">
      <alignment vertical="center"/>
    </xf>
    <xf numFmtId="166" fontId="28" fillId="0" borderId="2" xfId="1" applyNumberFormat="1" applyFont="1" applyBorder="1"/>
    <xf numFmtId="166" fontId="28" fillId="3" borderId="2" xfId="1" applyNumberFormat="1" applyFont="1" applyFill="1" applyBorder="1" applyAlignment="1">
      <alignment vertical="center" wrapText="1"/>
    </xf>
    <xf numFmtId="0" fontId="12" fillId="0" borderId="2" xfId="0" quotePrefix="1" applyFont="1" applyBorder="1" applyAlignment="1">
      <alignment horizontal="center" vertical="center"/>
    </xf>
    <xf numFmtId="0" fontId="12" fillId="0" borderId="2" xfId="0" applyFont="1" applyBorder="1" applyAlignment="1">
      <alignment vertical="center"/>
    </xf>
    <xf numFmtId="169" fontId="12" fillId="0" borderId="2" xfId="0" applyNumberFormat="1" applyFont="1" applyBorder="1" applyAlignment="1">
      <alignment vertical="center"/>
    </xf>
    <xf numFmtId="166" fontId="12" fillId="0" borderId="2" xfId="1" applyNumberFormat="1" applyFont="1" applyFill="1" applyBorder="1" applyAlignment="1">
      <alignment vertical="center" wrapText="1"/>
    </xf>
    <xf numFmtId="166" fontId="12" fillId="0" borderId="2" xfId="1" applyNumberFormat="1" applyFont="1" applyBorder="1"/>
    <xf numFmtId="0" fontId="13" fillId="0" borderId="2" xfId="0" applyFont="1" applyBorder="1"/>
    <xf numFmtId="179" fontId="28" fillId="0" borderId="9" xfId="0" applyNumberFormat="1" applyFont="1" applyBorder="1" applyAlignment="1">
      <alignment vertical="center"/>
    </xf>
    <xf numFmtId="0" fontId="12" fillId="0" borderId="3" xfId="0" quotePrefix="1" applyFont="1" applyBorder="1" applyAlignment="1">
      <alignment horizontal="center" vertical="center"/>
    </xf>
    <xf numFmtId="0" fontId="12" fillId="0" borderId="3" xfId="0" applyFont="1" applyBorder="1" applyAlignment="1">
      <alignment vertical="center"/>
    </xf>
    <xf numFmtId="169" fontId="12" fillId="0" borderId="3" xfId="0" applyNumberFormat="1" applyFont="1" applyBorder="1" applyAlignment="1">
      <alignment vertical="center"/>
    </xf>
    <xf numFmtId="166" fontId="12" fillId="0" borderId="3" xfId="1" applyNumberFormat="1" applyFont="1" applyFill="1" applyBorder="1" applyAlignment="1">
      <alignment vertical="center" wrapText="1"/>
    </xf>
    <xf numFmtId="166" fontId="12" fillId="0" borderId="3" xfId="1" applyNumberFormat="1" applyFont="1" applyBorder="1" applyAlignment="1">
      <alignment wrapText="1"/>
    </xf>
    <xf numFmtId="0" fontId="13" fillId="0" borderId="3" xfId="0" applyFont="1" applyBorder="1"/>
    <xf numFmtId="166" fontId="12" fillId="0" borderId="5" xfId="1" applyNumberFormat="1" applyFont="1" applyFill="1" applyBorder="1" applyAlignment="1">
      <alignment vertical="center" wrapText="1"/>
    </xf>
    <xf numFmtId="166" fontId="64" fillId="0" borderId="4" xfId="1" applyNumberFormat="1" applyFont="1" applyBorder="1" applyAlignment="1">
      <alignment horizontal="right" vertical="center" wrapText="1"/>
    </xf>
    <xf numFmtId="169" fontId="23" fillId="0" borderId="0" xfId="0" applyNumberFormat="1" applyFont="1"/>
    <xf numFmtId="0" fontId="30" fillId="0" borderId="20" xfId="1" applyNumberFormat="1" applyFont="1" applyBorder="1" applyAlignment="1">
      <alignment horizontal="center" vertical="center"/>
    </xf>
    <xf numFmtId="0" fontId="30" fillId="0" borderId="20" xfId="16" applyNumberFormat="1" applyFont="1" applyBorder="1" applyAlignment="1">
      <alignment horizontal="center" vertical="center" wrapText="1"/>
    </xf>
    <xf numFmtId="0" fontId="59" fillId="0" borderId="0" xfId="0" applyFont="1" applyAlignment="1">
      <alignment horizontal="right" vertical="center"/>
    </xf>
    <xf numFmtId="0" fontId="64" fillId="0" borderId="4" xfId="0" applyFont="1" applyBorder="1" applyAlignment="1">
      <alignment horizontal="center" vertical="center" wrapText="1"/>
    </xf>
    <xf numFmtId="169" fontId="10" fillId="3" borderId="4" xfId="0" applyNumberFormat="1" applyFont="1" applyFill="1" applyBorder="1" applyAlignment="1">
      <alignment vertical="center" wrapText="1"/>
    </xf>
    <xf numFmtId="165" fontId="36" fillId="0" borderId="4" xfId="1" applyNumberFormat="1" applyFont="1" applyFill="1" applyBorder="1" applyAlignment="1">
      <alignment horizontal="center" vertical="center" wrapText="1"/>
    </xf>
    <xf numFmtId="0" fontId="6" fillId="0" borderId="0" xfId="0" applyFont="1" applyAlignment="1">
      <alignment horizontal="right" vertical="center"/>
    </xf>
    <xf numFmtId="0" fontId="62" fillId="0" borderId="0" xfId="0" applyFont="1" applyAlignment="1">
      <alignment horizontal="center" vertical="center" wrapText="1"/>
    </xf>
    <xf numFmtId="0" fontId="86" fillId="0" borderId="0" xfId="0" applyFont="1" applyAlignment="1">
      <alignment horizontal="center" vertical="center" wrapText="1"/>
    </xf>
    <xf numFmtId="0" fontId="5" fillId="0" borderId="0" xfId="0" applyFont="1" applyAlignment="1">
      <alignment horizontal="center" vertical="center"/>
    </xf>
    <xf numFmtId="0" fontId="5" fillId="0" borderId="4" xfId="0" applyFont="1" applyBorder="1" applyAlignment="1">
      <alignment horizontal="center" vertical="center" wrapText="1"/>
    </xf>
    <xf numFmtId="165" fontId="5" fillId="0" borderId="4" xfId="1"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6" fillId="0" borderId="0" xfId="0" applyFont="1" applyAlignment="1">
      <alignment horizontal="center" vertical="center" wrapText="1"/>
    </xf>
    <xf numFmtId="0" fontId="26" fillId="0" borderId="0" xfId="0" applyFont="1" applyAlignment="1">
      <alignment horizontal="righ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165" fontId="26" fillId="0" borderId="0" xfId="1" applyNumberFormat="1" applyFont="1" applyAlignment="1">
      <alignment horizontal="right" vertical="center"/>
    </xf>
    <xf numFmtId="0" fontId="88" fillId="0" borderId="10" xfId="0" applyFont="1" applyBorder="1" applyAlignment="1">
      <alignment horizontal="left" vertical="center" wrapText="1"/>
    </xf>
    <xf numFmtId="0" fontId="27" fillId="0" borderId="0" xfId="0" applyFont="1" applyAlignment="1">
      <alignment horizontal="center" vertical="center"/>
    </xf>
    <xf numFmtId="0" fontId="26" fillId="0" borderId="0" xfId="0" applyFont="1" applyAlignment="1">
      <alignment horizontal="center" vertical="center"/>
    </xf>
    <xf numFmtId="0" fontId="27" fillId="0" borderId="4" xfId="0" applyFont="1" applyBorder="1" applyAlignment="1">
      <alignment horizontal="center" vertical="center" wrapText="1"/>
    </xf>
    <xf numFmtId="165" fontId="27" fillId="0" borderId="4" xfId="1" applyNumberFormat="1" applyFont="1" applyBorder="1" applyAlignment="1">
      <alignment horizontal="center" vertical="center" wrapText="1"/>
    </xf>
    <xf numFmtId="0" fontId="5" fillId="3" borderId="0" xfId="115" applyFont="1" applyFill="1" applyAlignment="1">
      <alignment horizontal="center"/>
    </xf>
    <xf numFmtId="3" fontId="6" fillId="3" borderId="11" xfId="7" applyNumberFormat="1" applyFont="1" applyFill="1" applyBorder="1" applyAlignment="1">
      <alignment horizontal="right" vertical="center" wrapText="1"/>
    </xf>
    <xf numFmtId="3" fontId="68" fillId="3" borderId="21" xfId="7" applyNumberFormat="1" applyFont="1" applyFill="1" applyBorder="1" applyAlignment="1">
      <alignment horizontal="center" vertical="center" wrapText="1"/>
    </xf>
    <xf numFmtId="3" fontId="68" fillId="3" borderId="7" xfId="7" applyNumberFormat="1" applyFont="1" applyFill="1" applyBorder="1" applyAlignment="1">
      <alignment horizontal="center" vertical="center" wrapText="1"/>
    </xf>
    <xf numFmtId="3" fontId="68" fillId="3" borderId="9" xfId="7" applyNumberFormat="1" applyFont="1" applyFill="1" applyBorder="1" applyAlignment="1">
      <alignment horizontal="center" vertical="center" wrapText="1"/>
    </xf>
    <xf numFmtId="166" fontId="68" fillId="3" borderId="21" xfId="114" applyNumberFormat="1" applyFont="1" applyFill="1" applyBorder="1" applyAlignment="1">
      <alignment horizontal="center" vertical="center" wrapText="1"/>
    </xf>
    <xf numFmtId="166" fontId="68" fillId="3" borderId="7" xfId="114" applyNumberFormat="1" applyFont="1" applyFill="1" applyBorder="1" applyAlignment="1">
      <alignment horizontal="center" vertical="center" wrapText="1"/>
    </xf>
    <xf numFmtId="166" fontId="68" fillId="3" borderId="9" xfId="114" applyNumberFormat="1" applyFont="1" applyFill="1" applyBorder="1" applyAlignment="1">
      <alignment horizontal="center" vertical="center" wrapText="1"/>
    </xf>
    <xf numFmtId="166" fontId="87" fillId="0" borderId="21" xfId="114" applyNumberFormat="1" applyFont="1" applyFill="1" applyBorder="1" applyAlignment="1">
      <alignment horizontal="center" vertical="center" wrapText="1"/>
    </xf>
    <xf numFmtId="166" fontId="87" fillId="0" borderId="7" xfId="114" applyNumberFormat="1" applyFont="1" applyFill="1" applyBorder="1" applyAlignment="1">
      <alignment horizontal="center" vertical="center" wrapText="1"/>
    </xf>
    <xf numFmtId="166" fontId="87" fillId="0" borderId="9" xfId="114" applyNumberFormat="1" applyFont="1" applyFill="1" applyBorder="1" applyAlignment="1">
      <alignment horizontal="center" vertical="center" wrapText="1"/>
    </xf>
    <xf numFmtId="0" fontId="84" fillId="0" borderId="0" xfId="0" applyFont="1" applyAlignment="1">
      <alignment horizontal="center" vertical="center" wrapText="1"/>
    </xf>
    <xf numFmtId="0" fontId="65" fillId="0" borderId="0" xfId="0" applyFont="1" applyAlignment="1">
      <alignment horizontal="center" vertical="center" wrapText="1"/>
    </xf>
    <xf numFmtId="0" fontId="65" fillId="0" borderId="11" xfId="0" applyFont="1" applyBorder="1" applyAlignment="1">
      <alignment horizontal="center" vertical="center"/>
    </xf>
    <xf numFmtId="0" fontId="5" fillId="0" borderId="21" xfId="0" applyFont="1" applyBorder="1" applyAlignment="1">
      <alignment horizontal="center" vertical="center" wrapText="1"/>
    </xf>
    <xf numFmtId="0" fontId="5" fillId="0" borderId="9" xfId="0" applyFont="1" applyBorder="1" applyAlignment="1">
      <alignment horizontal="center" vertical="center" wrapText="1"/>
    </xf>
    <xf numFmtId="167" fontId="5" fillId="0" borderId="21" xfId="2" applyNumberFormat="1" applyFont="1" applyBorder="1" applyAlignment="1">
      <alignment horizontal="center" vertical="center" wrapText="1"/>
    </xf>
    <xf numFmtId="167" fontId="5" fillId="0" borderId="9" xfId="2" applyNumberFormat="1" applyFont="1" applyBorder="1" applyAlignment="1">
      <alignment horizontal="center" vertical="center" wrapText="1"/>
    </xf>
    <xf numFmtId="0" fontId="13" fillId="0" borderId="2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9" xfId="0" applyFont="1" applyBorder="1" applyAlignment="1">
      <alignment horizontal="center" vertical="center" wrapText="1"/>
    </xf>
    <xf numFmtId="0" fontId="24" fillId="0" borderId="0" xfId="0" applyFont="1" applyAlignment="1">
      <alignment horizontal="right" vertical="center"/>
    </xf>
    <xf numFmtId="0" fontId="104" fillId="0" borderId="0" xfId="0" applyFont="1" applyAlignment="1">
      <alignment horizontal="center" vertical="center" wrapText="1"/>
    </xf>
    <xf numFmtId="0" fontId="105" fillId="0" borderId="0" xfId="0" applyFont="1" applyAlignment="1">
      <alignment horizontal="center" vertical="center" wrapText="1"/>
    </xf>
    <xf numFmtId="0" fontId="104" fillId="0" borderId="0" xfId="0" applyFont="1" applyAlignment="1">
      <alignment horizontal="center" vertical="center"/>
    </xf>
    <xf numFmtId="0" fontId="59" fillId="0" borderId="11" xfId="0" applyFont="1" applyBorder="1" applyAlignment="1">
      <alignment horizontal="right"/>
    </xf>
    <xf numFmtId="0" fontId="24" fillId="0" borderId="0" xfId="0" applyFont="1" applyAlignment="1">
      <alignment horizontal="center" vertical="center" wrapText="1"/>
    </xf>
    <xf numFmtId="0" fontId="105" fillId="0" borderId="0" xfId="0" applyFont="1" applyAlignment="1">
      <alignment horizontal="center"/>
    </xf>
    <xf numFmtId="0" fontId="20" fillId="0" borderId="0" xfId="0" applyFont="1" applyAlignment="1">
      <alignment horizontal="center" vertical="center"/>
    </xf>
    <xf numFmtId="0" fontId="24" fillId="0" borderId="0" xfId="0" applyFont="1" applyAlignment="1">
      <alignment horizontal="center" vertical="center"/>
    </xf>
    <xf numFmtId="0" fontId="107" fillId="0" borderId="4" xfId="0" applyFont="1" applyBorder="1" applyAlignment="1">
      <alignment horizontal="center" vertical="center" wrapText="1"/>
    </xf>
    <xf numFmtId="0" fontId="107" fillId="0" borderId="21" xfId="0" applyFont="1" applyBorder="1" applyAlignment="1">
      <alignment horizontal="center" vertical="center" wrapText="1"/>
    </xf>
    <xf numFmtId="0" fontId="107" fillId="0" borderId="9" xfId="0" applyFont="1" applyBorder="1" applyAlignment="1">
      <alignment horizontal="center" vertical="center" wrapText="1"/>
    </xf>
    <xf numFmtId="0" fontId="107" fillId="0" borderId="8" xfId="0" applyFont="1" applyBorder="1" applyAlignment="1">
      <alignment horizontal="center" vertical="center" wrapText="1"/>
    </xf>
    <xf numFmtId="0" fontId="36" fillId="0" borderId="4" xfId="0" applyFont="1" applyBorder="1" applyAlignment="1">
      <alignment horizontal="center" vertical="center"/>
    </xf>
    <xf numFmtId="0" fontId="24" fillId="0" borderId="0" xfId="0" applyFont="1" applyAlignment="1">
      <alignment horizontal="right"/>
    </xf>
    <xf numFmtId="0" fontId="59" fillId="0" borderId="0" xfId="0" applyFont="1" applyAlignment="1">
      <alignment horizontal="center" wrapText="1"/>
    </xf>
    <xf numFmtId="0" fontId="59" fillId="0" borderId="0" xfId="0" applyFont="1" applyAlignment="1">
      <alignment horizontal="right" vertical="center"/>
    </xf>
    <xf numFmtId="188" fontId="26" fillId="30" borderId="0" xfId="0" applyNumberFormat="1" applyFont="1" applyFill="1" applyAlignment="1">
      <alignment horizontal="right" vertical="center"/>
    </xf>
    <xf numFmtId="188" fontId="78" fillId="30" borderId="0" xfId="0" applyNumberFormat="1" applyFont="1" applyFill="1" applyAlignment="1">
      <alignment horizontal="left" vertical="center"/>
    </xf>
    <xf numFmtId="189" fontId="26" fillId="0" borderId="0" xfId="0" applyNumberFormat="1" applyFont="1" applyAlignment="1">
      <alignment horizontal="right" vertical="center" wrapText="1"/>
    </xf>
    <xf numFmtId="188" fontId="78" fillId="30" borderId="0" xfId="0" applyNumberFormat="1" applyFont="1" applyFill="1" applyAlignment="1">
      <alignment horizontal="center" vertical="center" wrapText="1"/>
    </xf>
    <xf numFmtId="0" fontId="108" fillId="0" borderId="0" xfId="0" applyFont="1"/>
    <xf numFmtId="0" fontId="78" fillId="30" borderId="0" xfId="0" applyFont="1" applyFill="1" applyAlignment="1">
      <alignment horizontal="center" vertical="center" wrapText="1"/>
    </xf>
    <xf numFmtId="0" fontId="108" fillId="0" borderId="0" xfId="0" applyFont="1" applyAlignment="1">
      <alignment wrapText="1"/>
    </xf>
    <xf numFmtId="189" fontId="37" fillId="30" borderId="0" xfId="0" applyNumberFormat="1" applyFont="1" applyFill="1" applyAlignment="1">
      <alignment horizontal="center" vertical="center" wrapText="1"/>
    </xf>
    <xf numFmtId="0" fontId="35" fillId="0" borderId="0" xfId="0" applyFont="1" applyAlignment="1">
      <alignment horizontal="right" vertical="center" wrapText="1"/>
    </xf>
    <xf numFmtId="175" fontId="27" fillId="0" borderId="4" xfId="1" applyNumberFormat="1" applyFont="1" applyBorder="1" applyAlignment="1">
      <alignment horizontal="center" vertical="center" wrapText="1"/>
    </xf>
    <xf numFmtId="0" fontId="30" fillId="0" borderId="0" xfId="0" applyFont="1" applyAlignment="1">
      <alignment horizontal="right" vertical="center" wrapText="1"/>
    </xf>
    <xf numFmtId="0" fontId="20" fillId="0" borderId="0" xfId="0" applyFont="1" applyAlignment="1">
      <alignment horizontal="right" vertical="center"/>
    </xf>
    <xf numFmtId="0" fontId="105" fillId="0" borderId="0" xfId="0" applyFont="1" applyAlignment="1">
      <alignment horizontal="center" vertical="center"/>
    </xf>
    <xf numFmtId="0" fontId="24" fillId="0" borderId="11" xfId="0" applyFont="1" applyBorder="1" applyAlignment="1">
      <alignment horizontal="right" vertical="center"/>
    </xf>
    <xf numFmtId="0" fontId="36" fillId="0" borderId="4" xfId="0" applyFont="1" applyBorder="1" applyAlignment="1">
      <alignment horizontal="center" vertical="center" wrapText="1"/>
    </xf>
    <xf numFmtId="0" fontId="115" fillId="0" borderId="0" xfId="0" applyFont="1" applyAlignment="1">
      <alignment horizontal="center" vertical="center" wrapText="1"/>
    </xf>
    <xf numFmtId="0" fontId="78" fillId="0" borderId="0" xfId="0" applyFont="1" applyAlignment="1">
      <alignment horizontal="center" vertical="center" wrapText="1"/>
    </xf>
    <xf numFmtId="0" fontId="26" fillId="0" borderId="11" xfId="0" applyFont="1" applyBorder="1" applyAlignment="1">
      <alignment horizontal="right" vertical="center"/>
    </xf>
    <xf numFmtId="0" fontId="5" fillId="0" borderId="4" xfId="0" applyFont="1" applyBorder="1" applyAlignment="1">
      <alignment horizontal="center" vertical="center"/>
    </xf>
    <xf numFmtId="0" fontId="5" fillId="0" borderId="12"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applyAlignment="1">
      <alignment horizontal="right" vertical="center" wrapText="1"/>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horizontal="right" vertical="center" wrapText="1"/>
    </xf>
    <xf numFmtId="0" fontId="118" fillId="0" borderId="0" xfId="0" applyFont="1"/>
    <xf numFmtId="165" fontId="5" fillId="0" borderId="8" xfId="1" applyNumberFormat="1" applyFont="1" applyFill="1" applyBorder="1" applyAlignment="1" applyProtection="1">
      <alignment horizontal="center" vertical="center" wrapText="1"/>
      <protection hidden="1"/>
    </xf>
    <xf numFmtId="165" fontId="5" fillId="0" borderId="7" xfId="1" applyNumberFormat="1" applyFont="1" applyFill="1" applyBorder="1" applyAlignment="1" applyProtection="1">
      <alignment horizontal="center" vertical="center" wrapText="1"/>
      <protection hidden="1"/>
    </xf>
    <xf numFmtId="165" fontId="5" fillId="0" borderId="9" xfId="1" applyNumberFormat="1" applyFont="1" applyFill="1" applyBorder="1" applyAlignment="1" applyProtection="1">
      <alignment horizontal="center" vertical="center" wrapText="1"/>
      <protection hidden="1"/>
    </xf>
    <xf numFmtId="165" fontId="5" fillId="0" borderId="4" xfId="1" applyNumberFormat="1" applyFont="1" applyFill="1" applyBorder="1" applyAlignment="1" applyProtection="1">
      <alignment horizontal="center" vertical="center" wrapText="1"/>
      <protection hidden="1"/>
    </xf>
    <xf numFmtId="0" fontId="74" fillId="0" borderId="4" xfId="0" applyFont="1" applyBorder="1" applyAlignment="1">
      <alignment horizontal="center" vertical="center"/>
    </xf>
    <xf numFmtId="0" fontId="74" fillId="0" borderId="4" xfId="0" applyFont="1" applyBorder="1" applyAlignment="1">
      <alignment horizontal="center" vertical="center" wrapText="1"/>
    </xf>
    <xf numFmtId="0" fontId="69" fillId="0" borderId="4" xfId="0" applyFont="1" applyBorder="1" applyAlignment="1">
      <alignment horizontal="center"/>
    </xf>
    <xf numFmtId="0" fontId="82" fillId="0" borderId="4" xfId="0" applyFont="1" applyBorder="1" applyAlignment="1">
      <alignment horizontal="center" vertical="center" wrapText="1"/>
    </xf>
    <xf numFmtId="0" fontId="74" fillId="0" borderId="22" xfId="0" applyFont="1" applyBorder="1" applyAlignment="1">
      <alignment horizontal="center" vertical="center" wrapText="1"/>
    </xf>
    <xf numFmtId="0" fontId="74" fillId="0" borderId="24" xfId="0" applyFont="1" applyBorder="1" applyAlignment="1">
      <alignment horizontal="center" vertical="center" wrapText="1"/>
    </xf>
    <xf numFmtId="0" fontId="74" fillId="0" borderId="23" xfId="0" applyFont="1" applyBorder="1" applyAlignment="1">
      <alignment horizontal="center" vertical="center" wrapText="1"/>
    </xf>
    <xf numFmtId="0" fontId="74" fillId="0" borderId="0" xfId="0" applyFont="1" applyAlignment="1">
      <alignment horizontal="center" vertical="center" wrapText="1"/>
    </xf>
    <xf numFmtId="3" fontId="75" fillId="0" borderId="0" xfId="0" applyNumberFormat="1" applyFont="1" applyAlignment="1">
      <alignment horizontal="center" vertical="center"/>
    </xf>
    <xf numFmtId="0" fontId="75" fillId="0" borderId="0" xfId="0" applyFont="1" applyAlignment="1">
      <alignment horizontal="center" vertical="center"/>
    </xf>
    <xf numFmtId="0" fontId="75" fillId="0" borderId="11" xfId="0" applyFont="1" applyBorder="1" applyAlignment="1">
      <alignment horizontal="center" vertical="center"/>
    </xf>
    <xf numFmtId="0" fontId="82" fillId="0" borderId="22" xfId="0" applyFont="1" applyBorder="1" applyAlignment="1">
      <alignment horizontal="center" vertical="center" wrapText="1"/>
    </xf>
    <xf numFmtId="0" fontId="82" fillId="0" borderId="24" xfId="0" applyFont="1" applyBorder="1" applyAlignment="1">
      <alignment horizontal="center" vertical="center" wrapText="1"/>
    </xf>
    <xf numFmtId="0" fontId="82" fillId="0" borderId="23" xfId="0" applyFont="1" applyBorder="1" applyAlignment="1">
      <alignment horizontal="center" vertical="center" wrapText="1"/>
    </xf>
    <xf numFmtId="0" fontId="74" fillId="0" borderId="22" xfId="0" applyFont="1" applyBorder="1" applyAlignment="1">
      <alignment horizontal="center" vertical="center"/>
    </xf>
    <xf numFmtId="0" fontId="74" fillId="0" borderId="24" xfId="0" applyFont="1" applyBorder="1" applyAlignment="1">
      <alignment horizontal="center" vertical="center"/>
    </xf>
    <xf numFmtId="0" fontId="74" fillId="0" borderId="23" xfId="0" applyFont="1" applyBorder="1" applyAlignment="1">
      <alignment horizontal="center" vertical="center"/>
    </xf>
    <xf numFmtId="0" fontId="79" fillId="0" borderId="4" xfId="0" applyFont="1" applyBorder="1" applyAlignment="1">
      <alignment horizontal="center" vertical="center" wrapText="1"/>
    </xf>
    <xf numFmtId="0" fontId="79" fillId="0" borderId="0" xfId="0" applyFont="1" applyAlignment="1">
      <alignment horizontal="center" vertical="center" wrapText="1"/>
    </xf>
    <xf numFmtId="1" fontId="81" fillId="0" borderId="0" xfId="0" applyNumberFormat="1" applyFont="1" applyAlignment="1">
      <alignment horizontal="center" vertical="center"/>
    </xf>
    <xf numFmtId="0" fontId="81" fillId="0" borderId="11" xfId="0" applyFont="1" applyBorder="1" applyAlignment="1">
      <alignment horizontal="center" vertical="center"/>
    </xf>
    <xf numFmtId="0" fontId="79" fillId="0" borderId="22" xfId="0" applyFont="1" applyBorder="1" applyAlignment="1">
      <alignment horizontal="center" vertical="center" wrapText="1"/>
    </xf>
    <xf numFmtId="0" fontId="79" fillId="0" borderId="24" xfId="0" applyFont="1" applyBorder="1" applyAlignment="1">
      <alignment horizontal="center" vertical="center" wrapText="1"/>
    </xf>
    <xf numFmtId="0" fontId="79" fillId="0" borderId="23" xfId="0" applyFont="1" applyBorder="1" applyAlignment="1">
      <alignment horizontal="center" vertical="center" wrapText="1"/>
    </xf>
    <xf numFmtId="0" fontId="79" fillId="0" borderId="21" xfId="0" applyFont="1" applyBorder="1" applyAlignment="1">
      <alignment horizontal="center" vertical="center" wrapText="1"/>
    </xf>
    <xf numFmtId="0" fontId="79" fillId="0" borderId="7" xfId="0" applyFont="1" applyBorder="1" applyAlignment="1">
      <alignment horizontal="center" vertical="center" wrapText="1"/>
    </xf>
    <xf numFmtId="0" fontId="79" fillId="0" borderId="9" xfId="0" applyFont="1" applyBorder="1" applyAlignment="1">
      <alignment horizontal="center" vertical="center" wrapText="1"/>
    </xf>
    <xf numFmtId="0" fontId="79" fillId="0" borderId="27" xfId="0" applyFont="1" applyBorder="1" applyAlignment="1">
      <alignment horizontal="center" vertical="center" wrapText="1"/>
    </xf>
    <xf numFmtId="0" fontId="79" fillId="0" borderId="25" xfId="0" applyFont="1" applyBorder="1" applyAlignment="1">
      <alignment horizontal="center" vertical="center" wrapText="1"/>
    </xf>
    <xf numFmtId="0" fontId="79" fillId="0" borderId="28" xfId="0" applyFont="1" applyBorder="1" applyAlignment="1">
      <alignment horizontal="center" vertical="center" wrapText="1"/>
    </xf>
    <xf numFmtId="0" fontId="10" fillId="0" borderId="0" xfId="0" applyFont="1" applyAlignment="1">
      <alignment horizontal="center" vertical="center" wrapText="1"/>
    </xf>
    <xf numFmtId="3" fontId="65" fillId="0" borderId="0" xfId="0" applyNumberFormat="1" applyFont="1" applyAlignment="1">
      <alignment horizontal="center" vertical="center" wrapText="1"/>
    </xf>
    <xf numFmtId="166" fontId="10" fillId="0" borderId="21" xfId="1" applyNumberFormat="1" applyFont="1" applyBorder="1" applyAlignment="1">
      <alignment horizontal="center" vertical="center" wrapText="1"/>
    </xf>
    <xf numFmtId="166" fontId="10" fillId="0" borderId="7" xfId="1" applyNumberFormat="1" applyFont="1" applyBorder="1" applyAlignment="1">
      <alignment horizontal="center" vertical="center" wrapText="1"/>
    </xf>
    <xf numFmtId="166" fontId="10" fillId="0" borderId="9" xfId="1" applyNumberFormat="1" applyFont="1" applyBorder="1" applyAlignment="1">
      <alignment horizontal="center" vertical="center" wrapText="1"/>
    </xf>
    <xf numFmtId="0" fontId="68" fillId="0" borderId="12" xfId="124" applyFont="1" applyBorder="1" applyAlignment="1">
      <alignment horizontal="left" vertical="center" wrapText="1"/>
    </xf>
    <xf numFmtId="0" fontId="68" fillId="0" borderId="14" xfId="124" applyFont="1" applyBorder="1" applyAlignment="1">
      <alignment horizontal="left" vertical="center" wrapText="1"/>
    </xf>
    <xf numFmtId="0" fontId="122" fillId="0" borderId="11" xfId="0" applyFont="1" applyBorder="1" applyAlignment="1">
      <alignment horizontal="right"/>
    </xf>
    <xf numFmtId="0" fontId="64" fillId="0" borderId="8" xfId="0" applyFont="1" applyBorder="1" applyAlignment="1">
      <alignment horizontal="center" vertical="center" wrapText="1"/>
    </xf>
    <xf numFmtId="0" fontId="64" fillId="0" borderId="9" xfId="0" applyFont="1" applyBorder="1" applyAlignment="1">
      <alignment horizontal="center" vertical="center" wrapText="1"/>
    </xf>
    <xf numFmtId="185" fontId="64" fillId="0" borderId="8" xfId="2" applyNumberFormat="1" applyFont="1" applyBorder="1" applyAlignment="1">
      <alignment horizontal="center" vertical="center" wrapText="1"/>
    </xf>
    <xf numFmtId="185" fontId="64" fillId="0" borderId="9" xfId="2" applyNumberFormat="1" applyFont="1" applyBorder="1" applyAlignment="1">
      <alignment horizontal="center" vertical="center" wrapText="1"/>
    </xf>
    <xf numFmtId="165" fontId="64" fillId="0" borderId="4" xfId="0" applyNumberFormat="1" applyFont="1" applyBorder="1" applyAlignment="1">
      <alignment horizontal="center" vertical="center" wrapText="1"/>
    </xf>
    <xf numFmtId="165" fontId="36" fillId="0" borderId="4" xfId="0" applyNumberFormat="1" applyFont="1" applyBorder="1" applyAlignment="1">
      <alignment horizontal="center" vertical="center" wrapText="1"/>
    </xf>
    <xf numFmtId="0" fontId="59" fillId="0" borderId="0" xfId="0" applyFont="1" applyAlignment="1">
      <alignment horizontal="center" vertical="center" wrapText="1"/>
    </xf>
    <xf numFmtId="0" fontId="27" fillId="0" borderId="0" xfId="0" applyFont="1" applyAlignment="1">
      <alignment horizontal="center"/>
    </xf>
    <xf numFmtId="0" fontId="88" fillId="0" borderId="0" xfId="0" applyFont="1" applyAlignment="1">
      <alignment horizontal="right"/>
    </xf>
    <xf numFmtId="0" fontId="32" fillId="0" borderId="0" xfId="0" applyFont="1" applyAlignment="1">
      <alignment horizontal="center"/>
    </xf>
    <xf numFmtId="0" fontId="78" fillId="0" borderId="0" xfId="0" applyFont="1" applyAlignment="1">
      <alignment horizontal="center" vertical="center"/>
    </xf>
    <xf numFmtId="3" fontId="127" fillId="0" borderId="0" xfId="0" applyNumberFormat="1" applyFont="1" applyAlignment="1">
      <alignment horizontal="right" vertical="center"/>
    </xf>
    <xf numFmtId="179" fontId="128" fillId="3" borderId="0" xfId="123" applyNumberFormat="1" applyFont="1" applyFill="1" applyAlignment="1">
      <alignment horizontal="center" wrapText="1"/>
    </xf>
    <xf numFmtId="0" fontId="65" fillId="0" borderId="11" xfId="123" applyFont="1" applyBorder="1" applyAlignment="1">
      <alignment horizontal="right" vertical="center"/>
    </xf>
    <xf numFmtId="179" fontId="131" fillId="3" borderId="0" xfId="123" applyNumberFormat="1" applyFont="1" applyFill="1" applyAlignment="1">
      <alignment horizont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2" xfId="0" applyFont="1" applyBorder="1" applyAlignment="1">
      <alignment horizontal="center" vertical="center"/>
    </xf>
    <xf numFmtId="0" fontId="100" fillId="0" borderId="2" xfId="0" applyFont="1" applyBorder="1" applyAlignment="1">
      <alignment horizontal="center" vertical="center" wrapText="1"/>
    </xf>
    <xf numFmtId="0" fontId="10" fillId="3" borderId="2" xfId="0" applyFont="1" applyFill="1" applyBorder="1" applyAlignment="1">
      <alignment horizontal="center" vertical="center" wrapText="1"/>
    </xf>
    <xf numFmtId="0" fontId="36" fillId="0" borderId="0" xfId="0" applyFont="1" applyAlignment="1">
      <alignment horizontal="center" vertical="center" wrapText="1"/>
    </xf>
    <xf numFmtId="0" fontId="64" fillId="0" borderId="21" xfId="0" applyFont="1" applyBorder="1" applyAlignment="1">
      <alignment horizontal="center" vertical="center" wrapText="1"/>
    </xf>
    <xf numFmtId="0" fontId="64" fillId="0" borderId="22" xfId="69" applyFont="1" applyBorder="1" applyAlignment="1">
      <alignment horizontal="center" vertical="center" wrapText="1"/>
    </xf>
    <xf numFmtId="0" fontId="64" fillId="0" borderId="24" xfId="69" applyFont="1" applyBorder="1" applyAlignment="1">
      <alignment horizontal="center" vertical="center" wrapText="1"/>
    </xf>
    <xf numFmtId="0" fontId="64" fillId="0" borderId="23" xfId="69" applyFont="1" applyBorder="1" applyAlignment="1">
      <alignment horizontal="center" vertical="center" wrapText="1"/>
    </xf>
    <xf numFmtId="0" fontId="64" fillId="0" borderId="21" xfId="69" applyFont="1" applyBorder="1" applyAlignment="1">
      <alignment horizontal="center" vertical="center" wrapText="1"/>
    </xf>
    <xf numFmtId="0" fontId="64" fillId="0" borderId="9" xfId="69" applyFont="1" applyBorder="1" applyAlignment="1">
      <alignment horizontal="center" vertical="center" wrapText="1"/>
    </xf>
    <xf numFmtId="185" fontId="35" fillId="0" borderId="20" xfId="10" applyNumberFormat="1" applyFont="1" applyBorder="1" applyAlignment="1">
      <alignment horizontal="center" vertical="center" wrapText="1"/>
    </xf>
    <xf numFmtId="185" fontId="35" fillId="0" borderId="20" xfId="16" applyNumberFormat="1" applyFont="1" applyBorder="1" applyAlignment="1">
      <alignment horizontal="center" vertical="center" wrapText="1"/>
    </xf>
    <xf numFmtId="0" fontId="32" fillId="0" borderId="0" xfId="0" applyFont="1" applyAlignment="1">
      <alignment horizontal="center" vertical="center" wrapText="1"/>
    </xf>
    <xf numFmtId="0" fontId="37" fillId="0" borderId="0" xfId="0" applyFont="1" applyAlignment="1">
      <alignment horizontal="center" vertical="center" wrapText="1"/>
    </xf>
    <xf numFmtId="0" fontId="27" fillId="0" borderId="21" xfId="11" applyFont="1" applyBorder="1" applyAlignment="1">
      <alignment horizontal="center" vertical="center" wrapText="1"/>
    </xf>
    <xf numFmtId="0" fontId="27" fillId="0" borderId="7" xfId="11" applyFont="1" applyBorder="1" applyAlignment="1">
      <alignment horizontal="center" vertical="center" wrapText="1"/>
    </xf>
    <xf numFmtId="0" fontId="35" fillId="0" borderId="21" xfId="11" applyFont="1" applyBorder="1" applyAlignment="1">
      <alignment horizontal="center" vertical="center" wrapText="1"/>
    </xf>
    <xf numFmtId="0" fontId="35" fillId="0" borderId="7" xfId="11" applyFont="1" applyBorder="1" applyAlignment="1">
      <alignment horizontal="center" vertical="center" wrapText="1"/>
    </xf>
    <xf numFmtId="172" fontId="35" fillId="0" borderId="21" xfId="72" applyNumberFormat="1" applyFont="1" applyBorder="1" applyAlignment="1">
      <alignment horizontal="center" vertical="center" wrapText="1"/>
    </xf>
    <xf numFmtId="172" fontId="35" fillId="0" borderId="7" xfId="72" applyNumberFormat="1" applyFont="1" applyBorder="1" applyAlignment="1">
      <alignment horizontal="center" vertical="center" wrapText="1"/>
    </xf>
    <xf numFmtId="0" fontId="37" fillId="0" borderId="11" xfId="0" applyFont="1" applyBorder="1" applyAlignment="1">
      <alignment horizontal="right" vertical="center"/>
    </xf>
    <xf numFmtId="0" fontId="27" fillId="3" borderId="4" xfId="0" applyFont="1" applyFill="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2" fontId="10" fillId="3" borderId="21" xfId="0" applyNumberFormat="1" applyFont="1" applyFill="1" applyBorder="1" applyAlignment="1">
      <alignment horizontal="center" vertical="center" wrapText="1"/>
    </xf>
    <xf numFmtId="2" fontId="10" fillId="3" borderId="7" xfId="0" applyNumberFormat="1" applyFont="1" applyFill="1" applyBorder="1" applyAlignment="1">
      <alignment horizontal="center" vertical="center" wrapText="1"/>
    </xf>
    <xf numFmtId="2" fontId="10" fillId="3" borderId="1" xfId="0" applyNumberFormat="1" applyFont="1" applyFill="1" applyBorder="1" applyAlignment="1">
      <alignment horizontal="center" vertical="center" wrapText="1"/>
    </xf>
    <xf numFmtId="0" fontId="0" fillId="0" borderId="21" xfId="0" applyBorder="1" applyAlignment="1">
      <alignment horizontal="center" vertical="center"/>
    </xf>
    <xf numFmtId="0" fontId="0" fillId="0" borderId="1" xfId="0" applyBorder="1" applyAlignment="1">
      <alignment horizontal="center" vertical="center"/>
    </xf>
    <xf numFmtId="0" fontId="57" fillId="3" borderId="12" xfId="0" applyFont="1" applyFill="1" applyBorder="1" applyAlignment="1">
      <alignment horizontal="left" vertical="center" wrapText="1"/>
    </xf>
    <xf numFmtId="0" fontId="57" fillId="3" borderId="14" xfId="0" applyFont="1" applyFill="1"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57" fillId="3" borderId="0" xfId="0" applyFont="1" applyFill="1" applyAlignment="1">
      <alignment horizontal="left"/>
    </xf>
    <xf numFmtId="0" fontId="57" fillId="3" borderId="0" xfId="0" applyFont="1" applyFill="1" applyAlignment="1">
      <alignment horizontal="center" wrapText="1"/>
    </xf>
    <xf numFmtId="0" fontId="57" fillId="3" borderId="0" xfId="0" applyFont="1" applyFill="1" applyAlignment="1">
      <alignment horizontal="center"/>
    </xf>
    <xf numFmtId="3" fontId="58" fillId="3" borderId="0" xfId="0" applyNumberFormat="1" applyFont="1" applyFill="1" applyAlignment="1">
      <alignment horizontal="center" vertical="center" wrapText="1"/>
    </xf>
    <xf numFmtId="0" fontId="58" fillId="3" borderId="0" xfId="0" applyFont="1" applyFill="1" applyAlignment="1">
      <alignment horizontal="center" vertical="center" wrapText="1"/>
    </xf>
    <xf numFmtId="0" fontId="57" fillId="3" borderId="12"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59" fillId="3" borderId="11" xfId="0" applyFont="1" applyFill="1" applyBorder="1" applyAlignment="1">
      <alignment horizontal="right" wrapText="1"/>
    </xf>
    <xf numFmtId="0" fontId="70" fillId="0" borderId="21" xfId="0" applyFont="1" applyBorder="1" applyAlignment="1">
      <alignment horizontal="center" vertical="center" wrapText="1"/>
    </xf>
    <xf numFmtId="0" fontId="70" fillId="0" borderId="7" xfId="0" applyFont="1" applyBorder="1" applyAlignment="1">
      <alignment horizontal="center" vertical="center" wrapText="1"/>
    </xf>
    <xf numFmtId="0" fontId="72" fillId="0" borderId="4" xfId="0" applyFont="1" applyBorder="1" applyAlignment="1">
      <alignment horizontal="center" vertical="center" wrapText="1"/>
    </xf>
    <xf numFmtId="0" fontId="70" fillId="0" borderId="0" xfId="0" applyFont="1" applyAlignment="1">
      <alignment horizontal="center" wrapText="1"/>
    </xf>
    <xf numFmtId="0" fontId="70" fillId="0" borderId="0" xfId="0" applyFont="1" applyAlignment="1">
      <alignment horizontal="center"/>
    </xf>
    <xf numFmtId="3" fontId="71" fillId="0" borderId="0" xfId="0" applyNumberFormat="1" applyFont="1" applyAlignment="1">
      <alignment horizontal="center"/>
    </xf>
    <xf numFmtId="0" fontId="71" fillId="0" borderId="0" xfId="0" applyFont="1" applyAlignment="1">
      <alignment horizontal="center"/>
    </xf>
    <xf numFmtId="0" fontId="73" fillId="0" borderId="11" xfId="0" applyFont="1" applyBorder="1" applyAlignment="1">
      <alignment horizontal="center"/>
    </xf>
    <xf numFmtId="165" fontId="74" fillId="3" borderId="22" xfId="1" applyNumberFormat="1" applyFont="1" applyFill="1" applyBorder="1" applyAlignment="1">
      <alignment horizontal="center" vertical="center" wrapText="1"/>
    </xf>
    <xf numFmtId="165" fontId="74" fillId="3" borderId="24" xfId="1" applyNumberFormat="1" applyFont="1" applyFill="1" applyBorder="1" applyAlignment="1">
      <alignment horizontal="center" vertical="center" wrapText="1"/>
    </xf>
    <xf numFmtId="165" fontId="74" fillId="3" borderId="23" xfId="1" applyNumberFormat="1" applyFont="1" applyFill="1" applyBorder="1" applyAlignment="1">
      <alignment horizontal="center" vertical="center" wrapText="1"/>
    </xf>
    <xf numFmtId="0" fontId="70" fillId="0" borderId="22" xfId="0" applyFont="1" applyBorder="1" applyAlignment="1">
      <alignment horizontal="center" vertical="center" wrapText="1"/>
    </xf>
    <xf numFmtId="0" fontId="70" fillId="0" borderId="23" xfId="0" applyFont="1" applyBorder="1" applyAlignment="1">
      <alignment horizontal="center" vertical="center" wrapText="1"/>
    </xf>
    <xf numFmtId="165" fontId="74" fillId="3" borderId="4" xfId="1" applyNumberFormat="1"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21" xfId="0" applyFont="1" applyBorder="1" applyAlignment="1">
      <alignment horizontal="center" vertical="center"/>
    </xf>
    <xf numFmtId="0" fontId="13" fillId="0" borderId="7" xfId="0" applyFont="1" applyBorder="1" applyAlignment="1">
      <alignment horizontal="center" vertical="center"/>
    </xf>
    <xf numFmtId="0" fontId="13" fillId="0" borderId="31"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0" xfId="0" applyFont="1" applyBorder="1" applyAlignment="1">
      <alignment horizontal="center" vertical="center" wrapText="1"/>
    </xf>
    <xf numFmtId="0" fontId="5" fillId="0" borderId="0" xfId="0" applyFont="1" applyAlignment="1">
      <alignment horizontal="center"/>
    </xf>
    <xf numFmtId="3" fontId="37" fillId="0" borderId="0" xfId="0" applyNumberFormat="1" applyFont="1" applyAlignment="1">
      <alignment horizontal="center" vertical="center"/>
    </xf>
    <xf numFmtId="0" fontId="37" fillId="0" borderId="0" xfId="0" applyFont="1" applyAlignment="1">
      <alignment horizontal="center" vertical="center"/>
    </xf>
    <xf numFmtId="0" fontId="38" fillId="0" borderId="21" xfId="0" applyFont="1" applyBorder="1" applyAlignment="1">
      <alignment horizontal="center" vertical="center" wrapText="1"/>
    </xf>
    <xf numFmtId="0" fontId="38" fillId="0" borderId="9" xfId="0" applyFont="1" applyBorder="1" applyAlignment="1">
      <alignment horizontal="center" vertical="center" wrapText="1"/>
    </xf>
    <xf numFmtId="177" fontId="38" fillId="0" borderId="21" xfId="1" applyNumberFormat="1" applyFont="1" applyBorder="1" applyAlignment="1">
      <alignment horizontal="center" vertical="center" wrapText="1"/>
    </xf>
    <xf numFmtId="177" fontId="38" fillId="0" borderId="9" xfId="1" applyNumberFormat="1" applyFont="1" applyBorder="1" applyAlignment="1">
      <alignment horizontal="center" vertical="center" wrapText="1"/>
    </xf>
    <xf numFmtId="177" fontId="38" fillId="0" borderId="12" xfId="1" applyNumberFormat="1" applyFont="1" applyBorder="1" applyAlignment="1">
      <alignment horizontal="center" vertical="center" wrapText="1"/>
    </xf>
    <xf numFmtId="177" fontId="38" fillId="0" borderId="14" xfId="1" applyNumberFormat="1" applyFont="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1" fillId="0" borderId="4" xfId="0" applyFont="1" applyBorder="1" applyAlignment="1">
      <alignment horizontal="center" vertical="center" wrapText="1"/>
    </xf>
    <xf numFmtId="0" fontId="20" fillId="0" borderId="11" xfId="0" applyFont="1" applyBorder="1" applyAlignment="1">
      <alignment horizontal="center" vertical="center"/>
    </xf>
    <xf numFmtId="0" fontId="29" fillId="0" borderId="0" xfId="0" applyFont="1" applyAlignment="1">
      <alignment horizontal="center" wrapText="1"/>
    </xf>
    <xf numFmtId="0" fontId="29" fillId="0" borderId="4" xfId="0" applyFont="1" applyBorder="1" applyAlignment="1">
      <alignment horizontal="center" vertical="center" wrapText="1"/>
    </xf>
    <xf numFmtId="0" fontId="20" fillId="0" borderId="11" xfId="0" applyFont="1" applyBorder="1" applyAlignment="1">
      <alignment horizontal="center"/>
    </xf>
    <xf numFmtId="0" fontId="26" fillId="0" borderId="10" xfId="0" applyFont="1" applyBorder="1" applyAlignment="1">
      <alignment horizontal="left" wrapText="1"/>
    </xf>
    <xf numFmtId="0" fontId="22" fillId="0" borderId="5" xfId="0" applyFont="1" applyBorder="1" applyAlignment="1">
      <alignment vertical="center" wrapText="1"/>
    </xf>
    <xf numFmtId="0" fontId="22" fillId="0" borderId="2" xfId="0" applyFont="1" applyBorder="1" applyAlignment="1">
      <alignment vertical="center" wrapText="1"/>
    </xf>
    <xf numFmtId="0" fontId="22" fillId="0" borderId="0" xfId="0" applyFont="1" applyAlignment="1">
      <alignment horizontal="center" vertical="center" wrapText="1"/>
    </xf>
    <xf numFmtId="0" fontId="27" fillId="0" borderId="4" xfId="0" applyFont="1" applyBorder="1" applyAlignment="1">
      <alignment horizontal="center" vertical="center"/>
    </xf>
    <xf numFmtId="0" fontId="35" fillId="0" borderId="4" xfId="0" applyFont="1" applyBorder="1" applyAlignment="1">
      <alignment horizontal="center" vertical="center" wrapText="1"/>
    </xf>
    <xf numFmtId="0" fontId="35" fillId="0" borderId="4" xfId="0" applyFont="1" applyBorder="1" applyAlignment="1">
      <alignment horizontal="center" vertical="center"/>
    </xf>
    <xf numFmtId="0" fontId="27" fillId="0" borderId="8" xfId="0" applyFont="1" applyBorder="1" applyAlignment="1">
      <alignment horizontal="center" vertical="center"/>
    </xf>
    <xf numFmtId="0" fontId="27" fillId="0" borderId="7" xfId="0" applyFont="1" applyBorder="1" applyAlignment="1">
      <alignment horizontal="center" vertical="center"/>
    </xf>
    <xf numFmtId="0" fontId="27" fillId="0" borderId="9" xfId="0" applyFont="1" applyBorder="1" applyAlignment="1">
      <alignment horizontal="center" vertical="center"/>
    </xf>
    <xf numFmtId="0" fontId="64" fillId="0" borderId="7" xfId="0" applyFont="1" applyBorder="1" applyAlignment="1">
      <alignment horizontal="center" vertical="center" wrapText="1"/>
    </xf>
    <xf numFmtId="0" fontId="66" fillId="0" borderId="0" xfId="0" applyFont="1" applyAlignment="1">
      <alignment horizontal="center" vertical="center"/>
    </xf>
    <xf numFmtId="0" fontId="65" fillId="0" borderId="11" xfId="0" applyFont="1" applyBorder="1" applyAlignment="1">
      <alignment horizontal="right" vertical="center"/>
    </xf>
    <xf numFmtId="0" fontId="64" fillId="0" borderId="4" xfId="0" applyFont="1" applyBorder="1" applyAlignment="1">
      <alignment horizontal="center" vertical="center" wrapText="1"/>
    </xf>
  </cellXfs>
  <cellStyles count="125">
    <cellStyle name="20% - Accent1 2" xfId="19"/>
    <cellStyle name="20% - Accent2 2" xfId="20"/>
    <cellStyle name="20% - Accent3 2" xfId="21"/>
    <cellStyle name="20% - Accent4 2" xfId="22"/>
    <cellStyle name="20% - Accent5 2" xfId="23"/>
    <cellStyle name="20% - Accent6 2" xfId="24"/>
    <cellStyle name="40% - Accent1 2" xfId="25"/>
    <cellStyle name="40% - Accent2 2" xfId="26"/>
    <cellStyle name="40% - Accent3 2" xfId="27"/>
    <cellStyle name="40% - Accent4 2" xfId="28"/>
    <cellStyle name="40% - Accent5 2" xfId="29"/>
    <cellStyle name="40% - Accent6 2" xfId="30"/>
    <cellStyle name="60% - Accent1 2" xfId="31"/>
    <cellStyle name="60% - Accent2 2" xfId="32"/>
    <cellStyle name="60% - Accent3 2" xfId="33"/>
    <cellStyle name="60% - Accent4 2" xfId="34"/>
    <cellStyle name="60% - Accent5 2" xfId="35"/>
    <cellStyle name="60% - Accent6 2" xfId="36"/>
    <cellStyle name="Accent1 2" xfId="37"/>
    <cellStyle name="Accent2 2" xfId="38"/>
    <cellStyle name="Accent3 2" xfId="39"/>
    <cellStyle name="Accent4 2" xfId="40"/>
    <cellStyle name="Accent5 2" xfId="41"/>
    <cellStyle name="Accent6 2" xfId="42"/>
    <cellStyle name="Bad 2" xfId="43"/>
    <cellStyle name="Bình thường 2" xfId="44"/>
    <cellStyle name="Bình thường 2 2" xfId="101"/>
    <cellStyle name="Bình thường 3" xfId="17"/>
    <cellStyle name="Calculation 2" xfId="46"/>
    <cellStyle name="Calculation 2 2" xfId="89"/>
    <cellStyle name="Calculation 2 3" xfId="102"/>
    <cellStyle name="Check Cell 2" xfId="47"/>
    <cellStyle name="Chuẩn 2" xfId="79"/>
    <cellStyle name="Comma" xfId="1" builtinId="3"/>
    <cellStyle name="Comma [0]" xfId="2" builtinId="6"/>
    <cellStyle name="Comma [0] 2" xfId="72"/>
    <cellStyle name="Comma [0] 2 2" xfId="118"/>
    <cellStyle name="Comma [0] 3" xfId="3"/>
    <cellStyle name="Comma [0] 4" xfId="16"/>
    <cellStyle name="Comma [0] 5" xfId="84"/>
    <cellStyle name="Comma [0] 6" xfId="100"/>
    <cellStyle name="Comma 10" xfId="95"/>
    <cellStyle name="Comma 10 10" xfId="78"/>
    <cellStyle name="Comma 11" xfId="105"/>
    <cellStyle name="Comma 12" xfId="48"/>
    <cellStyle name="Comma 12 2" xfId="74"/>
    <cellStyle name="Comma 2" xfId="49"/>
    <cellStyle name="Comma 2 2" xfId="76"/>
    <cellStyle name="Comma 2 3" xfId="119"/>
    <cellStyle name="Comma 2_bao cao cua UBND tinh quy II - 2011" xfId="94"/>
    <cellStyle name="Comma 3" xfId="50"/>
    <cellStyle name="Comma 3 2" xfId="73"/>
    <cellStyle name="Comma 3 3" xfId="114"/>
    <cellStyle name="Comma 4" xfId="70"/>
    <cellStyle name="Comma 5" xfId="71"/>
    <cellStyle name="Comma 6" xfId="51"/>
    <cellStyle name="Comma 7" xfId="83"/>
    <cellStyle name="Comma 7 2" xfId="122"/>
    <cellStyle name="Comma 79" xfId="108"/>
    <cellStyle name="Comma 8" xfId="91"/>
    <cellStyle name="Comma 80" xfId="109"/>
    <cellStyle name="Comma 81" xfId="110"/>
    <cellStyle name="Comma 82" xfId="111"/>
    <cellStyle name="Comma 84" xfId="112"/>
    <cellStyle name="Comma 9" xfId="80"/>
    <cellStyle name="Dấu phảy [0] 2" xfId="52"/>
    <cellStyle name="Dấu phảy [0] 2 2" xfId="99"/>
    <cellStyle name="Dấu phảy [0] 3" xfId="53"/>
    <cellStyle name="Dấu_phảy 2" xfId="121"/>
    <cellStyle name="Explanatory Text 2" xfId="54"/>
    <cellStyle name="Good 2" xfId="55"/>
    <cellStyle name="Header1" xfId="12"/>
    <cellStyle name="Header2" xfId="13"/>
    <cellStyle name="Header2 2" xfId="92"/>
    <cellStyle name="Header2 3" xfId="87"/>
    <cellStyle name="Header2 4" xfId="88"/>
    <cellStyle name="Linked Cell 2" xfId="56"/>
    <cellStyle name="Neutral 2" xfId="57"/>
    <cellStyle name="Normal" xfId="0" builtinId="0"/>
    <cellStyle name="Normal 10" xfId="68"/>
    <cellStyle name="Normal 11" xfId="15"/>
    <cellStyle name="Normal 12" xfId="4"/>
    <cellStyle name="Normal 12 2" xfId="85"/>
    <cellStyle name="Normal 12 3" xfId="117"/>
    <cellStyle name="Normal 13" xfId="64"/>
    <cellStyle name="Normal 14" xfId="69"/>
    <cellStyle name="Normal 15" xfId="10"/>
    <cellStyle name="Normal 16" xfId="82"/>
    <cellStyle name="Normal 17" xfId="81"/>
    <cellStyle name="Normal 17 2" xfId="97"/>
    <cellStyle name="Normal 17 3" xfId="104"/>
    <cellStyle name="Normal 18" xfId="113"/>
    <cellStyle name="Normal 2" xfId="11"/>
    <cellStyle name="Normal 2 2" xfId="59"/>
    <cellStyle name="Normal 2 2 2" xfId="96"/>
    <cellStyle name="Normal 2 3" xfId="58"/>
    <cellStyle name="Normal 2 4" xfId="120"/>
    <cellStyle name="Normal 2_13" xfId="60"/>
    <cellStyle name="Normal 3" xfId="5"/>
    <cellStyle name="Normal 3 2" xfId="93"/>
    <cellStyle name="Normal 3 3" xfId="115"/>
    <cellStyle name="Normal 32" xfId="106"/>
    <cellStyle name="Normal 4" xfId="14"/>
    <cellStyle name="Normal 4 2" xfId="61"/>
    <cellStyle name="Normal 4 3" xfId="75"/>
    <cellStyle name="Normal 5" xfId="18"/>
    <cellStyle name="Normal 6" xfId="45"/>
    <cellStyle name="Normal 7" xfId="6"/>
    <cellStyle name="Normal 7 2" xfId="65"/>
    <cellStyle name="Normal 7 3" xfId="107"/>
    <cellStyle name="Normal 8" xfId="66"/>
    <cellStyle name="Normal 9" xfId="67"/>
    <cellStyle name="Normal 9 2" xfId="77"/>
    <cellStyle name="Normal_Bieu 01" xfId="124"/>
    <cellStyle name="Normal_Bieu mau (CV )" xfId="7"/>
    <cellStyle name="Normal_Sheet1" xfId="123"/>
    <cellStyle name="Normal_Sheet1 2" xfId="8"/>
    <cellStyle name="Percent" xfId="9" builtinId="5"/>
    <cellStyle name="Percent 2" xfId="62"/>
    <cellStyle name="Percent 2 2" xfId="116"/>
    <cellStyle name="Percent 3" xfId="86"/>
    <cellStyle name="Percent 4" xfId="98"/>
    <cellStyle name="Total 2" xfId="63"/>
    <cellStyle name="Total 2 2" xfId="90"/>
    <cellStyle name="Total 2 3" xfId="1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522" Type="http://schemas.openxmlformats.org/officeDocument/2006/relationships/worksheet" Target="worksheets/sheet1522.xml"/><Relationship Id="rId21" Type="http://schemas.openxmlformats.org/officeDocument/2006/relationships/worksheet" Target="worksheets/sheet2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172" Type="http://schemas.openxmlformats.org/officeDocument/2006/relationships/worksheet" Target="worksheets/sheet1172.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1477" Type="http://schemas.openxmlformats.org/officeDocument/2006/relationships/worksheet" Target="worksheets/sheet1477.xml"/><Relationship Id="rId707" Type="http://schemas.openxmlformats.org/officeDocument/2006/relationships/worksheet" Target="worksheets/sheet707.xml"/><Relationship Id="rId914" Type="http://schemas.openxmlformats.org/officeDocument/2006/relationships/worksheet" Target="worksheets/sheet914.xml"/><Relationship Id="rId1337" Type="http://schemas.openxmlformats.org/officeDocument/2006/relationships/worksheet" Target="worksheets/sheet1337.xml"/><Relationship Id="rId1544" Type="http://schemas.openxmlformats.org/officeDocument/2006/relationships/worksheet" Target="worksheets/sheet1544.xml"/><Relationship Id="rId43" Type="http://schemas.openxmlformats.org/officeDocument/2006/relationships/worksheet" Target="worksheets/sheet43.xml"/><Relationship Id="rId1404" Type="http://schemas.openxmlformats.org/officeDocument/2006/relationships/worksheet" Target="worksheets/sheet1404.xml"/><Relationship Id="rId1611" Type="http://schemas.openxmlformats.org/officeDocument/2006/relationships/calcChain" Target="calcChain.xml"/><Relationship Id="rId192" Type="http://schemas.openxmlformats.org/officeDocument/2006/relationships/worksheet" Target="worksheets/sheet192.xml"/><Relationship Id="rId497" Type="http://schemas.openxmlformats.org/officeDocument/2006/relationships/worksheet" Target="worksheets/sheet497.xml"/><Relationship Id="rId357" Type="http://schemas.openxmlformats.org/officeDocument/2006/relationships/worksheet" Target="worksheets/sheet357.xml"/><Relationship Id="rId1194" Type="http://schemas.openxmlformats.org/officeDocument/2006/relationships/worksheet" Target="worksheets/sheet119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1499" Type="http://schemas.openxmlformats.org/officeDocument/2006/relationships/worksheet" Target="worksheets/sheet149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1261" Type="http://schemas.openxmlformats.org/officeDocument/2006/relationships/worksheet" Target="worksheets/sheet1261.xml"/><Relationship Id="rId1359" Type="http://schemas.openxmlformats.org/officeDocument/2006/relationships/worksheet" Target="worksheets/sheet1359.xml"/><Relationship Id="rId936" Type="http://schemas.openxmlformats.org/officeDocument/2006/relationships/worksheet" Target="worksheets/sheet936.xml"/><Relationship Id="rId1121" Type="http://schemas.openxmlformats.org/officeDocument/2006/relationships/worksheet" Target="worksheets/sheet1121.xml"/><Relationship Id="rId1219" Type="http://schemas.openxmlformats.org/officeDocument/2006/relationships/worksheet" Target="worksheets/sheet1219.xml"/><Relationship Id="rId1566" Type="http://schemas.openxmlformats.org/officeDocument/2006/relationships/worksheet" Target="worksheets/sheet1566.xml"/><Relationship Id="rId65" Type="http://schemas.openxmlformats.org/officeDocument/2006/relationships/worksheet" Target="worksheets/sheet65.xml"/><Relationship Id="rId1426" Type="http://schemas.openxmlformats.org/officeDocument/2006/relationships/worksheet" Target="worksheets/sheet1426.xml"/><Relationship Id="rId281" Type="http://schemas.openxmlformats.org/officeDocument/2006/relationships/worksheet" Target="worksheets/sheet281.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1283" Type="http://schemas.openxmlformats.org/officeDocument/2006/relationships/worksheet" Target="worksheets/sheet1283.xml"/><Relationship Id="rId1490" Type="http://schemas.openxmlformats.org/officeDocument/2006/relationships/worksheet" Target="worksheets/sheet1490.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1588" Type="http://schemas.openxmlformats.org/officeDocument/2006/relationships/worksheet" Target="worksheets/sheet1588.xml"/><Relationship Id="rId87" Type="http://schemas.openxmlformats.org/officeDocument/2006/relationships/worksheet" Target="worksheets/sheet87.xml"/><Relationship Id="rId513" Type="http://schemas.openxmlformats.org/officeDocument/2006/relationships/worksheet" Target="worksheets/sheet513.xml"/><Relationship Id="rId720" Type="http://schemas.openxmlformats.org/officeDocument/2006/relationships/worksheet" Target="worksheets/sheet720.xml"/><Relationship Id="rId818" Type="http://schemas.openxmlformats.org/officeDocument/2006/relationships/worksheet" Target="worksheets/sheet818.xml"/><Relationship Id="rId1350" Type="http://schemas.openxmlformats.org/officeDocument/2006/relationships/worksheet" Target="worksheets/sheet1350.xml"/><Relationship Id="rId1448" Type="http://schemas.openxmlformats.org/officeDocument/2006/relationships/worksheet" Target="worksheets/sheet1448.xml"/><Relationship Id="rId1003" Type="http://schemas.openxmlformats.org/officeDocument/2006/relationships/worksheet" Target="worksheets/sheet1003.xml"/><Relationship Id="rId1210" Type="http://schemas.openxmlformats.org/officeDocument/2006/relationships/worksheet" Target="worksheets/sheet1210.xml"/><Relationship Id="rId1308" Type="http://schemas.openxmlformats.org/officeDocument/2006/relationships/worksheet" Target="worksheets/sheet1308.xml"/><Relationship Id="rId1515" Type="http://schemas.openxmlformats.org/officeDocument/2006/relationships/worksheet" Target="worksheets/sheet1515.xml"/><Relationship Id="rId14" Type="http://schemas.openxmlformats.org/officeDocument/2006/relationships/worksheet" Target="worksheets/sheet14.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worksheet" Target="worksheets/sheet1165.xml"/><Relationship Id="rId1372" Type="http://schemas.openxmlformats.org/officeDocument/2006/relationships/worksheet" Target="worksheets/sheet1372.xml"/><Relationship Id="rId602" Type="http://schemas.openxmlformats.org/officeDocument/2006/relationships/worksheet" Target="worksheets/sheet602.xml"/><Relationship Id="rId1025" Type="http://schemas.openxmlformats.org/officeDocument/2006/relationships/worksheet" Target="worksheets/sheet1025.xml"/><Relationship Id="rId1232" Type="http://schemas.openxmlformats.org/officeDocument/2006/relationships/worksheet" Target="worksheets/sheet1232.xml"/><Relationship Id="rId907" Type="http://schemas.openxmlformats.org/officeDocument/2006/relationships/worksheet" Target="worksheets/sheet907.xml"/><Relationship Id="rId1537" Type="http://schemas.openxmlformats.org/officeDocument/2006/relationships/worksheet" Target="worksheets/sheet1537.xml"/><Relationship Id="rId36" Type="http://schemas.openxmlformats.org/officeDocument/2006/relationships/worksheet" Target="worksheets/sheet36.xml"/><Relationship Id="rId1604" Type="http://schemas.openxmlformats.org/officeDocument/2006/relationships/externalLink" Target="externalLinks/externalLink2.xml"/><Relationship Id="rId185" Type="http://schemas.openxmlformats.org/officeDocument/2006/relationships/worksheet" Target="worksheets/sheet185.xml"/><Relationship Id="rId392" Type="http://schemas.openxmlformats.org/officeDocument/2006/relationships/worksheet" Target="worksheets/sheet392.xml"/><Relationship Id="rId697" Type="http://schemas.openxmlformats.org/officeDocument/2006/relationships/worksheet" Target="worksheets/sheet697.xml"/><Relationship Id="rId252" Type="http://schemas.openxmlformats.org/officeDocument/2006/relationships/worksheet" Target="worksheets/sheet252.xml"/><Relationship Id="rId1187" Type="http://schemas.openxmlformats.org/officeDocument/2006/relationships/worksheet" Target="worksheets/sheet118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394" Type="http://schemas.openxmlformats.org/officeDocument/2006/relationships/worksheet" Target="worksheets/sheet1394.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1254" Type="http://schemas.openxmlformats.org/officeDocument/2006/relationships/worksheet" Target="worksheets/sheet1254.xml"/><Relationship Id="rId1461" Type="http://schemas.openxmlformats.org/officeDocument/2006/relationships/worksheet" Target="worksheets/sheet1461.xml"/><Relationship Id="rId929" Type="http://schemas.openxmlformats.org/officeDocument/2006/relationships/worksheet" Target="worksheets/sheet929.xml"/><Relationship Id="rId1114" Type="http://schemas.openxmlformats.org/officeDocument/2006/relationships/worksheet" Target="worksheets/sheet1114.xml"/><Relationship Id="rId1321" Type="http://schemas.openxmlformats.org/officeDocument/2006/relationships/worksheet" Target="worksheets/sheet1321.xml"/><Relationship Id="rId1559" Type="http://schemas.openxmlformats.org/officeDocument/2006/relationships/worksheet" Target="worksheets/sheet1559.xml"/><Relationship Id="rId58" Type="http://schemas.openxmlformats.org/officeDocument/2006/relationships/worksheet" Target="worksheets/sheet58.xml"/><Relationship Id="rId1419" Type="http://schemas.openxmlformats.org/officeDocument/2006/relationships/worksheet" Target="worksheets/sheet1419.xml"/><Relationship Id="rId274" Type="http://schemas.openxmlformats.org/officeDocument/2006/relationships/worksheet" Target="worksheets/sheet274.xml"/><Relationship Id="rId481" Type="http://schemas.openxmlformats.org/officeDocument/2006/relationships/worksheet" Target="worksheets/sheet481.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1276" Type="http://schemas.openxmlformats.org/officeDocument/2006/relationships/worksheet" Target="worksheets/sheet1276.xml"/><Relationship Id="rId1483" Type="http://schemas.openxmlformats.org/officeDocument/2006/relationships/worksheet" Target="worksheets/sheet1483.xml"/><Relationship Id="rId201" Type="http://schemas.openxmlformats.org/officeDocument/2006/relationships/worksheet" Target="worksheets/sheet201.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713" Type="http://schemas.openxmlformats.org/officeDocument/2006/relationships/worksheet" Target="worksheets/sheet713.xml"/><Relationship Id="rId920" Type="http://schemas.openxmlformats.org/officeDocument/2006/relationships/worksheet" Target="worksheets/sheet920.xml"/><Relationship Id="rId1343" Type="http://schemas.openxmlformats.org/officeDocument/2006/relationships/worksheet" Target="worksheets/sheet1343.xml"/><Relationship Id="rId1550" Type="http://schemas.openxmlformats.org/officeDocument/2006/relationships/worksheet" Target="worksheets/sheet1550.xml"/><Relationship Id="rId1203" Type="http://schemas.openxmlformats.org/officeDocument/2006/relationships/worksheet" Target="worksheets/sheet1203.xml"/><Relationship Id="rId1410" Type="http://schemas.openxmlformats.org/officeDocument/2006/relationships/worksheet" Target="worksheets/sheet1410.xml"/><Relationship Id="rId1508" Type="http://schemas.openxmlformats.org/officeDocument/2006/relationships/worksheet" Target="worksheets/sheet1508.xml"/><Relationship Id="rId296" Type="http://schemas.openxmlformats.org/officeDocument/2006/relationships/worksheet" Target="worksheets/sheet296.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298" Type="http://schemas.openxmlformats.org/officeDocument/2006/relationships/worksheet" Target="worksheets/sheet129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365" Type="http://schemas.openxmlformats.org/officeDocument/2006/relationships/worksheet" Target="worksheets/sheet1365.xml"/><Relationship Id="rId1572" Type="http://schemas.openxmlformats.org/officeDocument/2006/relationships/worksheet" Target="worksheets/sheet1572.xml"/><Relationship Id="rId1018" Type="http://schemas.openxmlformats.org/officeDocument/2006/relationships/worksheet" Target="worksheets/sheet1018.xml"/><Relationship Id="rId1225" Type="http://schemas.openxmlformats.org/officeDocument/2006/relationships/worksheet" Target="worksheets/sheet1225.xml"/><Relationship Id="rId1432" Type="http://schemas.openxmlformats.org/officeDocument/2006/relationships/worksheet" Target="worksheets/sheet1432.xml"/><Relationship Id="rId71" Type="http://schemas.openxmlformats.org/officeDocument/2006/relationships/worksheet" Target="worksheets/sheet71.xml"/><Relationship Id="rId802" Type="http://schemas.openxmlformats.org/officeDocument/2006/relationships/worksheet" Target="worksheets/sheet802.xml"/><Relationship Id="rId29" Type="http://schemas.openxmlformats.org/officeDocument/2006/relationships/worksheet" Target="worksheets/sheet29.xml"/><Relationship Id="rId178" Type="http://schemas.openxmlformats.org/officeDocument/2006/relationships/worksheet" Target="worksheets/sheet178.xml"/><Relationship Id="rId385" Type="http://schemas.openxmlformats.org/officeDocument/2006/relationships/worksheet" Target="worksheets/sheet385.xml"/><Relationship Id="rId592" Type="http://schemas.openxmlformats.org/officeDocument/2006/relationships/worksheet" Target="worksheets/sheet592.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1387" Type="http://schemas.openxmlformats.org/officeDocument/2006/relationships/worksheet" Target="worksheets/sheet1387.xml"/><Relationship Id="rId1594" Type="http://schemas.openxmlformats.org/officeDocument/2006/relationships/worksheet" Target="worksheets/sheet1594.xml"/><Relationship Id="rId93" Type="http://schemas.openxmlformats.org/officeDocument/2006/relationships/worksheet" Target="worksheets/sheet93.xml"/><Relationship Id="rId617" Type="http://schemas.openxmlformats.org/officeDocument/2006/relationships/worksheet" Target="worksheets/sheet617.xml"/><Relationship Id="rId824" Type="http://schemas.openxmlformats.org/officeDocument/2006/relationships/worksheet" Target="worksheets/sheet824.xml"/><Relationship Id="rId1247" Type="http://schemas.openxmlformats.org/officeDocument/2006/relationships/worksheet" Target="worksheets/sheet1247.xml"/><Relationship Id="rId1454" Type="http://schemas.openxmlformats.org/officeDocument/2006/relationships/worksheet" Target="worksheets/sheet1454.xml"/><Relationship Id="rId1107" Type="http://schemas.openxmlformats.org/officeDocument/2006/relationships/worksheet" Target="worksheets/sheet1107.xml"/><Relationship Id="rId1314" Type="http://schemas.openxmlformats.org/officeDocument/2006/relationships/worksheet" Target="worksheets/sheet1314.xml"/><Relationship Id="rId1521" Type="http://schemas.openxmlformats.org/officeDocument/2006/relationships/worksheet" Target="worksheets/sheet1521.xml"/><Relationship Id="rId20" Type="http://schemas.openxmlformats.org/officeDocument/2006/relationships/worksheet" Target="worksheets/sheet20.xml"/><Relationship Id="rId267" Type="http://schemas.openxmlformats.org/officeDocument/2006/relationships/worksheet" Target="worksheets/sheet267.xml"/><Relationship Id="rId474" Type="http://schemas.openxmlformats.org/officeDocument/2006/relationships/worksheet" Target="worksheets/sheet474.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86" Type="http://schemas.openxmlformats.org/officeDocument/2006/relationships/worksheet" Target="worksheets/sheet986.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171" Type="http://schemas.openxmlformats.org/officeDocument/2006/relationships/worksheet" Target="worksheets/sheet1171.xml"/><Relationship Id="rId1269" Type="http://schemas.openxmlformats.org/officeDocument/2006/relationships/worksheet" Target="worksheets/sheet1269.xml"/><Relationship Id="rId1476" Type="http://schemas.openxmlformats.org/officeDocument/2006/relationships/worksheet" Target="worksheets/sheet1476.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706" Type="http://schemas.openxmlformats.org/officeDocument/2006/relationships/worksheet" Target="worksheets/sheet706.xml"/><Relationship Id="rId913" Type="http://schemas.openxmlformats.org/officeDocument/2006/relationships/worksheet" Target="worksheets/sheet913.xml"/><Relationship Id="rId1336" Type="http://schemas.openxmlformats.org/officeDocument/2006/relationships/worksheet" Target="worksheets/sheet1336.xml"/><Relationship Id="rId1543" Type="http://schemas.openxmlformats.org/officeDocument/2006/relationships/worksheet" Target="worksheets/sheet1543.xml"/><Relationship Id="rId42" Type="http://schemas.openxmlformats.org/officeDocument/2006/relationships/worksheet" Target="worksheets/sheet42.xml"/><Relationship Id="rId1403" Type="http://schemas.openxmlformats.org/officeDocument/2006/relationships/worksheet" Target="worksheets/sheet1403.xml"/><Relationship Id="rId1610" Type="http://schemas.openxmlformats.org/officeDocument/2006/relationships/sharedStrings" Target="sharedStrings.xml"/><Relationship Id="rId191" Type="http://schemas.openxmlformats.org/officeDocument/2006/relationships/worksheet" Target="worksheets/sheet191.xml"/><Relationship Id="rId289" Type="http://schemas.openxmlformats.org/officeDocument/2006/relationships/worksheet" Target="worksheets/sheet289.xml"/><Relationship Id="rId496" Type="http://schemas.openxmlformats.org/officeDocument/2006/relationships/worksheet" Target="worksheets/sheet496.xml"/><Relationship Id="rId149" Type="http://schemas.openxmlformats.org/officeDocument/2006/relationships/worksheet" Target="worksheets/sheet149.xml"/><Relationship Id="rId356" Type="http://schemas.openxmlformats.org/officeDocument/2006/relationships/worksheet" Target="worksheets/sheet356.xml"/><Relationship Id="rId563" Type="http://schemas.openxmlformats.org/officeDocument/2006/relationships/worksheet" Target="worksheets/sheet563.xml"/><Relationship Id="rId770" Type="http://schemas.openxmlformats.org/officeDocument/2006/relationships/worksheet" Target="worksheets/sheet770.xml"/><Relationship Id="rId1193" Type="http://schemas.openxmlformats.org/officeDocument/2006/relationships/worksheet" Target="worksheets/sheet1193.xml"/><Relationship Id="rId216" Type="http://schemas.openxmlformats.org/officeDocument/2006/relationships/worksheet" Target="worksheets/sheet216.xml"/><Relationship Id="rId423" Type="http://schemas.openxmlformats.org/officeDocument/2006/relationships/worksheet" Target="worksheets/sheet423.xml"/><Relationship Id="rId868" Type="http://schemas.openxmlformats.org/officeDocument/2006/relationships/worksheet" Target="worksheets/sheet868.xml"/><Relationship Id="rId1053" Type="http://schemas.openxmlformats.org/officeDocument/2006/relationships/worksheet" Target="worksheets/sheet1053.xml"/><Relationship Id="rId1260" Type="http://schemas.openxmlformats.org/officeDocument/2006/relationships/worksheet" Target="worksheets/sheet1260.xml"/><Relationship Id="rId1498" Type="http://schemas.openxmlformats.org/officeDocument/2006/relationships/worksheet" Target="worksheets/sheet1498.xml"/><Relationship Id="rId630" Type="http://schemas.openxmlformats.org/officeDocument/2006/relationships/worksheet" Target="worksheets/sheet630.xml"/><Relationship Id="rId728" Type="http://schemas.openxmlformats.org/officeDocument/2006/relationships/worksheet" Target="worksheets/sheet728.xml"/><Relationship Id="rId935" Type="http://schemas.openxmlformats.org/officeDocument/2006/relationships/worksheet" Target="worksheets/sheet935.xml"/><Relationship Id="rId1358" Type="http://schemas.openxmlformats.org/officeDocument/2006/relationships/worksheet" Target="worksheets/sheet1358.xml"/><Relationship Id="rId1565" Type="http://schemas.openxmlformats.org/officeDocument/2006/relationships/worksheet" Target="worksheets/sheet1565.xml"/><Relationship Id="rId64" Type="http://schemas.openxmlformats.org/officeDocument/2006/relationships/worksheet" Target="worksheets/sheet64.xml"/><Relationship Id="rId1120" Type="http://schemas.openxmlformats.org/officeDocument/2006/relationships/worksheet" Target="worksheets/sheet1120.xml"/><Relationship Id="rId1218" Type="http://schemas.openxmlformats.org/officeDocument/2006/relationships/worksheet" Target="worksheets/sheet1218.xml"/><Relationship Id="rId1425" Type="http://schemas.openxmlformats.org/officeDocument/2006/relationships/worksheet" Target="worksheets/sheet1425.xml"/><Relationship Id="rId280" Type="http://schemas.openxmlformats.org/officeDocument/2006/relationships/worksheet" Target="worksheets/sheet280.xml"/><Relationship Id="rId140" Type="http://schemas.openxmlformats.org/officeDocument/2006/relationships/worksheet" Target="worksheets/sheet140.xml"/><Relationship Id="rId378" Type="http://schemas.openxmlformats.org/officeDocument/2006/relationships/worksheet" Target="worksheets/sheet378.xml"/><Relationship Id="rId585" Type="http://schemas.openxmlformats.org/officeDocument/2006/relationships/worksheet" Target="worksheets/sheet585.xml"/><Relationship Id="rId792" Type="http://schemas.openxmlformats.org/officeDocument/2006/relationships/worksheet" Target="worksheets/sheet792.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652" Type="http://schemas.openxmlformats.org/officeDocument/2006/relationships/worksheet" Target="worksheets/sheet652.xml"/><Relationship Id="rId1075" Type="http://schemas.openxmlformats.org/officeDocument/2006/relationships/worksheet" Target="worksheets/sheet1075.xml"/><Relationship Id="rId1282" Type="http://schemas.openxmlformats.org/officeDocument/2006/relationships/worksheet" Target="worksheets/sheet1282.xml"/><Relationship Id="rId305" Type="http://schemas.openxmlformats.org/officeDocument/2006/relationships/worksheet" Target="worksheets/sheet305.xml"/><Relationship Id="rId512" Type="http://schemas.openxmlformats.org/officeDocument/2006/relationships/worksheet" Target="worksheets/sheet512.xml"/><Relationship Id="rId957" Type="http://schemas.openxmlformats.org/officeDocument/2006/relationships/worksheet" Target="worksheets/sheet957.xml"/><Relationship Id="rId1142" Type="http://schemas.openxmlformats.org/officeDocument/2006/relationships/worksheet" Target="worksheets/sheet1142.xml"/><Relationship Id="rId1587" Type="http://schemas.openxmlformats.org/officeDocument/2006/relationships/worksheet" Target="worksheets/sheet1587.xml"/><Relationship Id="rId86" Type="http://schemas.openxmlformats.org/officeDocument/2006/relationships/worksheet" Target="worksheets/sheet86.xml"/><Relationship Id="rId817" Type="http://schemas.openxmlformats.org/officeDocument/2006/relationships/worksheet" Target="worksheets/sheet817.xml"/><Relationship Id="rId1002" Type="http://schemas.openxmlformats.org/officeDocument/2006/relationships/worksheet" Target="worksheets/sheet1002.xml"/><Relationship Id="rId1447" Type="http://schemas.openxmlformats.org/officeDocument/2006/relationships/worksheet" Target="worksheets/sheet1447.xml"/><Relationship Id="rId1307" Type="http://schemas.openxmlformats.org/officeDocument/2006/relationships/worksheet" Target="worksheets/sheet1307.xml"/><Relationship Id="rId1514" Type="http://schemas.openxmlformats.org/officeDocument/2006/relationships/worksheet" Target="worksheets/sheet1514.xml"/><Relationship Id="rId13" Type="http://schemas.openxmlformats.org/officeDocument/2006/relationships/worksheet" Target="worksheets/sheet13.xml"/><Relationship Id="rId162" Type="http://schemas.openxmlformats.org/officeDocument/2006/relationships/worksheet" Target="worksheets/sheet162.xml"/><Relationship Id="rId467" Type="http://schemas.openxmlformats.org/officeDocument/2006/relationships/worksheet" Target="worksheets/sheet467.xml"/><Relationship Id="rId1097" Type="http://schemas.openxmlformats.org/officeDocument/2006/relationships/worksheet" Target="worksheets/sheet1097.xml"/><Relationship Id="rId674" Type="http://schemas.openxmlformats.org/officeDocument/2006/relationships/worksheet" Target="worksheets/sheet674.xml"/><Relationship Id="rId881" Type="http://schemas.openxmlformats.org/officeDocument/2006/relationships/worksheet" Target="worksheets/sheet881.xml"/><Relationship Id="rId979" Type="http://schemas.openxmlformats.org/officeDocument/2006/relationships/worksheet" Target="worksheets/sheet979.xml"/><Relationship Id="rId327" Type="http://schemas.openxmlformats.org/officeDocument/2006/relationships/worksheet" Target="worksheets/sheet327.xml"/><Relationship Id="rId534" Type="http://schemas.openxmlformats.org/officeDocument/2006/relationships/worksheet" Target="worksheets/sheet534.xml"/><Relationship Id="rId741" Type="http://schemas.openxmlformats.org/officeDocument/2006/relationships/worksheet" Target="worksheets/sheet741.xml"/><Relationship Id="rId839" Type="http://schemas.openxmlformats.org/officeDocument/2006/relationships/worksheet" Target="worksheets/sheet839.xml"/><Relationship Id="rId1164" Type="http://schemas.openxmlformats.org/officeDocument/2006/relationships/worksheet" Target="worksheets/sheet1164.xml"/><Relationship Id="rId1371" Type="http://schemas.openxmlformats.org/officeDocument/2006/relationships/worksheet" Target="worksheets/sheet1371.xml"/><Relationship Id="rId1469" Type="http://schemas.openxmlformats.org/officeDocument/2006/relationships/worksheet" Target="worksheets/sheet1469.xml"/><Relationship Id="rId601" Type="http://schemas.openxmlformats.org/officeDocument/2006/relationships/worksheet" Target="worksheets/sheet601.xml"/><Relationship Id="rId1024" Type="http://schemas.openxmlformats.org/officeDocument/2006/relationships/worksheet" Target="worksheets/sheet1024.xml"/><Relationship Id="rId1231" Type="http://schemas.openxmlformats.org/officeDocument/2006/relationships/worksheet" Target="worksheets/sheet1231.xml"/><Relationship Id="rId906" Type="http://schemas.openxmlformats.org/officeDocument/2006/relationships/worksheet" Target="worksheets/sheet906.xml"/><Relationship Id="rId1329" Type="http://schemas.openxmlformats.org/officeDocument/2006/relationships/worksheet" Target="worksheets/sheet1329.xml"/><Relationship Id="rId1536" Type="http://schemas.openxmlformats.org/officeDocument/2006/relationships/worksheet" Target="worksheets/sheet1536.xml"/><Relationship Id="rId35" Type="http://schemas.openxmlformats.org/officeDocument/2006/relationships/worksheet" Target="worksheets/sheet35.xml"/><Relationship Id="rId1603" Type="http://schemas.openxmlformats.org/officeDocument/2006/relationships/externalLink" Target="externalLinks/externalLink1.xml"/><Relationship Id="rId184" Type="http://schemas.openxmlformats.org/officeDocument/2006/relationships/worksheet" Target="worksheets/sheet184.xml"/><Relationship Id="rId391" Type="http://schemas.openxmlformats.org/officeDocument/2006/relationships/worksheet" Target="worksheets/sheet391.xml"/><Relationship Id="rId251" Type="http://schemas.openxmlformats.org/officeDocument/2006/relationships/worksheet" Target="worksheets/sheet251.xml"/><Relationship Id="rId489" Type="http://schemas.openxmlformats.org/officeDocument/2006/relationships/worksheet" Target="worksheets/sheet489.xml"/><Relationship Id="rId696" Type="http://schemas.openxmlformats.org/officeDocument/2006/relationships/worksheet" Target="worksheets/sheet696.xml"/><Relationship Id="rId349" Type="http://schemas.openxmlformats.org/officeDocument/2006/relationships/worksheet" Target="worksheets/sheet349.xml"/><Relationship Id="rId556" Type="http://schemas.openxmlformats.org/officeDocument/2006/relationships/worksheet" Target="worksheets/sheet556.xml"/><Relationship Id="rId763" Type="http://schemas.openxmlformats.org/officeDocument/2006/relationships/worksheet" Target="worksheets/sheet763.xml"/><Relationship Id="rId1186" Type="http://schemas.openxmlformats.org/officeDocument/2006/relationships/worksheet" Target="worksheets/sheet1186.xml"/><Relationship Id="rId1393" Type="http://schemas.openxmlformats.org/officeDocument/2006/relationships/worksheet" Target="worksheets/sheet1393.xml"/><Relationship Id="rId111" Type="http://schemas.openxmlformats.org/officeDocument/2006/relationships/worksheet" Target="worksheets/sheet111.xml"/><Relationship Id="rId209" Type="http://schemas.openxmlformats.org/officeDocument/2006/relationships/worksheet" Target="worksheets/sheet209.xml"/><Relationship Id="rId416" Type="http://schemas.openxmlformats.org/officeDocument/2006/relationships/worksheet" Target="worksheets/sheet416.xml"/><Relationship Id="rId970" Type="http://schemas.openxmlformats.org/officeDocument/2006/relationships/worksheet" Target="worksheets/sheet970.xml"/><Relationship Id="rId1046" Type="http://schemas.openxmlformats.org/officeDocument/2006/relationships/worksheet" Target="worksheets/sheet1046.xml"/><Relationship Id="rId1253" Type="http://schemas.openxmlformats.org/officeDocument/2006/relationships/worksheet" Target="worksheets/sheet1253.xml"/><Relationship Id="rId623" Type="http://schemas.openxmlformats.org/officeDocument/2006/relationships/worksheet" Target="worksheets/sheet623.xml"/><Relationship Id="rId830" Type="http://schemas.openxmlformats.org/officeDocument/2006/relationships/worksheet" Target="worksheets/sheet830.xml"/><Relationship Id="rId928" Type="http://schemas.openxmlformats.org/officeDocument/2006/relationships/worksheet" Target="worksheets/sheet928.xml"/><Relationship Id="rId1460" Type="http://schemas.openxmlformats.org/officeDocument/2006/relationships/worksheet" Target="worksheets/sheet1460.xml"/><Relationship Id="rId1558" Type="http://schemas.openxmlformats.org/officeDocument/2006/relationships/worksheet" Target="worksheets/sheet1558.xml"/><Relationship Id="rId57" Type="http://schemas.openxmlformats.org/officeDocument/2006/relationships/worksheet" Target="worksheets/sheet57.xml"/><Relationship Id="rId1113" Type="http://schemas.openxmlformats.org/officeDocument/2006/relationships/worksheet" Target="worksheets/sheet1113.xml"/><Relationship Id="rId1320" Type="http://schemas.openxmlformats.org/officeDocument/2006/relationships/worksheet" Target="worksheets/sheet1320.xml"/><Relationship Id="rId1418" Type="http://schemas.openxmlformats.org/officeDocument/2006/relationships/worksheet" Target="worksheets/sheet1418.xml"/><Relationship Id="rId273" Type="http://schemas.openxmlformats.org/officeDocument/2006/relationships/worksheet" Target="worksheets/sheet273.xml"/><Relationship Id="rId480" Type="http://schemas.openxmlformats.org/officeDocument/2006/relationships/worksheet" Target="worksheets/sheet480.xml"/><Relationship Id="rId133" Type="http://schemas.openxmlformats.org/officeDocument/2006/relationships/worksheet" Target="worksheets/sheet133.xml"/><Relationship Id="rId340" Type="http://schemas.openxmlformats.org/officeDocument/2006/relationships/worksheet" Target="worksheets/sheet340.xml"/><Relationship Id="rId578" Type="http://schemas.openxmlformats.org/officeDocument/2006/relationships/worksheet" Target="worksheets/sheet578.xml"/><Relationship Id="rId785" Type="http://schemas.openxmlformats.org/officeDocument/2006/relationships/worksheet" Target="worksheets/sheet785.xml"/><Relationship Id="rId992" Type="http://schemas.openxmlformats.org/officeDocument/2006/relationships/worksheet" Target="worksheets/sheet992.xml"/><Relationship Id="rId200" Type="http://schemas.openxmlformats.org/officeDocument/2006/relationships/worksheet" Target="worksheets/sheet200.xml"/><Relationship Id="rId438" Type="http://schemas.openxmlformats.org/officeDocument/2006/relationships/worksheet" Target="worksheets/sheet438.xml"/><Relationship Id="rId645" Type="http://schemas.openxmlformats.org/officeDocument/2006/relationships/worksheet" Target="worksheets/sheet645.xml"/><Relationship Id="rId852" Type="http://schemas.openxmlformats.org/officeDocument/2006/relationships/worksheet" Target="worksheets/sheet852.xml"/><Relationship Id="rId1068" Type="http://schemas.openxmlformats.org/officeDocument/2006/relationships/worksheet" Target="worksheets/sheet1068.xml"/><Relationship Id="rId1275" Type="http://schemas.openxmlformats.org/officeDocument/2006/relationships/worksheet" Target="worksheets/sheet1275.xml"/><Relationship Id="rId1482" Type="http://schemas.openxmlformats.org/officeDocument/2006/relationships/worksheet" Target="worksheets/sheet1482.xml"/><Relationship Id="rId505" Type="http://schemas.openxmlformats.org/officeDocument/2006/relationships/worksheet" Target="worksheets/sheet505.xml"/><Relationship Id="rId712" Type="http://schemas.openxmlformats.org/officeDocument/2006/relationships/worksheet" Target="worksheets/sheet712.xml"/><Relationship Id="rId1135" Type="http://schemas.openxmlformats.org/officeDocument/2006/relationships/worksheet" Target="worksheets/sheet1135.xml"/><Relationship Id="rId1342" Type="http://schemas.openxmlformats.org/officeDocument/2006/relationships/worksheet" Target="worksheets/sheet1342.xml"/><Relationship Id="rId79" Type="http://schemas.openxmlformats.org/officeDocument/2006/relationships/worksheet" Target="worksheets/sheet79.xml"/><Relationship Id="rId1202" Type="http://schemas.openxmlformats.org/officeDocument/2006/relationships/worksheet" Target="worksheets/sheet1202.xml"/><Relationship Id="rId1507" Type="http://schemas.openxmlformats.org/officeDocument/2006/relationships/worksheet" Target="worksheets/sheet1507.xml"/><Relationship Id="rId295" Type="http://schemas.openxmlformats.org/officeDocument/2006/relationships/worksheet" Target="worksheets/sheet295.xml"/><Relationship Id="rId155" Type="http://schemas.openxmlformats.org/officeDocument/2006/relationships/worksheet" Target="worksheets/sheet155.xml"/><Relationship Id="rId362" Type="http://schemas.openxmlformats.org/officeDocument/2006/relationships/worksheet" Target="worksheets/sheet362.xml"/><Relationship Id="rId1297" Type="http://schemas.openxmlformats.org/officeDocument/2006/relationships/worksheet" Target="worksheets/sheet1297.xml"/><Relationship Id="rId222" Type="http://schemas.openxmlformats.org/officeDocument/2006/relationships/worksheet" Target="worksheets/sheet222.xml"/><Relationship Id="rId667" Type="http://schemas.openxmlformats.org/officeDocument/2006/relationships/worksheet" Target="worksheets/sheet667.xml"/><Relationship Id="rId874" Type="http://schemas.openxmlformats.org/officeDocument/2006/relationships/worksheet" Target="worksheets/sheet874.xml"/><Relationship Id="rId527" Type="http://schemas.openxmlformats.org/officeDocument/2006/relationships/worksheet" Target="worksheets/sheet527.xml"/><Relationship Id="rId734" Type="http://schemas.openxmlformats.org/officeDocument/2006/relationships/worksheet" Target="worksheets/sheet734.xml"/><Relationship Id="rId941" Type="http://schemas.openxmlformats.org/officeDocument/2006/relationships/worksheet" Target="worksheets/sheet941.xml"/><Relationship Id="rId1157" Type="http://schemas.openxmlformats.org/officeDocument/2006/relationships/worksheet" Target="worksheets/sheet1157.xml"/><Relationship Id="rId1364" Type="http://schemas.openxmlformats.org/officeDocument/2006/relationships/worksheet" Target="worksheets/sheet1364.xml"/><Relationship Id="rId1571" Type="http://schemas.openxmlformats.org/officeDocument/2006/relationships/worksheet" Target="worksheets/sheet1571.xml"/><Relationship Id="rId70" Type="http://schemas.openxmlformats.org/officeDocument/2006/relationships/worksheet" Target="worksheets/sheet70.xml"/><Relationship Id="rId801" Type="http://schemas.openxmlformats.org/officeDocument/2006/relationships/worksheet" Target="worksheets/sheet801.xml"/><Relationship Id="rId1017" Type="http://schemas.openxmlformats.org/officeDocument/2006/relationships/worksheet" Target="worksheets/sheet1017.xml"/><Relationship Id="rId1224" Type="http://schemas.openxmlformats.org/officeDocument/2006/relationships/worksheet" Target="worksheets/sheet1224.xml"/><Relationship Id="rId1431" Type="http://schemas.openxmlformats.org/officeDocument/2006/relationships/worksheet" Target="worksheets/sheet1431.xml"/><Relationship Id="rId1529" Type="http://schemas.openxmlformats.org/officeDocument/2006/relationships/worksheet" Target="worksheets/sheet1529.xml"/><Relationship Id="rId28" Type="http://schemas.openxmlformats.org/officeDocument/2006/relationships/worksheet" Target="worksheets/sheet28.xml"/><Relationship Id="rId177" Type="http://schemas.openxmlformats.org/officeDocument/2006/relationships/worksheet" Target="worksheets/sheet177.xml"/><Relationship Id="rId384" Type="http://schemas.openxmlformats.org/officeDocument/2006/relationships/worksheet" Target="worksheets/sheet384.xml"/><Relationship Id="rId591" Type="http://schemas.openxmlformats.org/officeDocument/2006/relationships/worksheet" Target="worksheets/sheet591.xml"/><Relationship Id="rId244" Type="http://schemas.openxmlformats.org/officeDocument/2006/relationships/worksheet" Target="worksheets/sheet244.xml"/><Relationship Id="rId689" Type="http://schemas.openxmlformats.org/officeDocument/2006/relationships/worksheet" Target="worksheets/sheet689.xml"/><Relationship Id="rId896" Type="http://schemas.openxmlformats.org/officeDocument/2006/relationships/worksheet" Target="worksheets/sheet896.xml"/><Relationship Id="rId1081" Type="http://schemas.openxmlformats.org/officeDocument/2006/relationships/worksheet" Target="worksheets/sheet1081.xml"/><Relationship Id="rId451" Type="http://schemas.openxmlformats.org/officeDocument/2006/relationships/worksheet" Target="worksheets/sheet451.xml"/><Relationship Id="rId549" Type="http://schemas.openxmlformats.org/officeDocument/2006/relationships/worksheet" Target="worksheets/sheet549.xml"/><Relationship Id="rId756" Type="http://schemas.openxmlformats.org/officeDocument/2006/relationships/worksheet" Target="worksheets/sheet756.xml"/><Relationship Id="rId1179" Type="http://schemas.openxmlformats.org/officeDocument/2006/relationships/worksheet" Target="worksheets/sheet1179.xml"/><Relationship Id="rId1386" Type="http://schemas.openxmlformats.org/officeDocument/2006/relationships/worksheet" Target="worksheets/sheet1386.xml"/><Relationship Id="rId1593" Type="http://schemas.openxmlformats.org/officeDocument/2006/relationships/worksheet" Target="worksheets/sheet1593.xml"/><Relationship Id="rId104" Type="http://schemas.openxmlformats.org/officeDocument/2006/relationships/worksheet" Target="worksheets/sheet104.xml"/><Relationship Id="rId311" Type="http://schemas.openxmlformats.org/officeDocument/2006/relationships/worksheet" Target="worksheets/sheet311.xml"/><Relationship Id="rId409" Type="http://schemas.openxmlformats.org/officeDocument/2006/relationships/worksheet" Target="worksheets/sheet409.xml"/><Relationship Id="rId963" Type="http://schemas.openxmlformats.org/officeDocument/2006/relationships/worksheet" Target="worksheets/sheet963.xml"/><Relationship Id="rId1039" Type="http://schemas.openxmlformats.org/officeDocument/2006/relationships/worksheet" Target="worksheets/sheet1039.xml"/><Relationship Id="rId1246" Type="http://schemas.openxmlformats.org/officeDocument/2006/relationships/worksheet" Target="worksheets/sheet1246.xml"/><Relationship Id="rId92" Type="http://schemas.openxmlformats.org/officeDocument/2006/relationships/worksheet" Target="worksheets/sheet92.xml"/><Relationship Id="rId616" Type="http://schemas.openxmlformats.org/officeDocument/2006/relationships/worksheet" Target="worksheets/sheet616.xml"/><Relationship Id="rId823" Type="http://schemas.openxmlformats.org/officeDocument/2006/relationships/worksheet" Target="worksheets/sheet823.xml"/><Relationship Id="rId1453" Type="http://schemas.openxmlformats.org/officeDocument/2006/relationships/worksheet" Target="worksheets/sheet1453.xml"/><Relationship Id="rId1106" Type="http://schemas.openxmlformats.org/officeDocument/2006/relationships/worksheet" Target="worksheets/sheet1106.xml"/><Relationship Id="rId1313" Type="http://schemas.openxmlformats.org/officeDocument/2006/relationships/worksheet" Target="worksheets/sheet1313.xml"/><Relationship Id="rId1520" Type="http://schemas.openxmlformats.org/officeDocument/2006/relationships/worksheet" Target="worksheets/sheet1520.xml"/><Relationship Id="rId199" Type="http://schemas.openxmlformats.org/officeDocument/2006/relationships/worksheet" Target="worksheets/sheet199.xml"/><Relationship Id="rId266" Type="http://schemas.openxmlformats.org/officeDocument/2006/relationships/worksheet" Target="worksheets/sheet266.xml"/><Relationship Id="rId473" Type="http://schemas.openxmlformats.org/officeDocument/2006/relationships/worksheet" Target="worksheets/sheet473.xml"/><Relationship Id="rId680" Type="http://schemas.openxmlformats.org/officeDocument/2006/relationships/worksheet" Target="worksheets/sheet680.xml"/><Relationship Id="rId126" Type="http://schemas.openxmlformats.org/officeDocument/2006/relationships/worksheet" Target="worksheets/sheet126.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85" Type="http://schemas.openxmlformats.org/officeDocument/2006/relationships/worksheet" Target="worksheets/sheet985.xml"/><Relationship Id="rId1170" Type="http://schemas.openxmlformats.org/officeDocument/2006/relationships/worksheet" Target="worksheets/sheet1170.xml"/><Relationship Id="rId638" Type="http://schemas.openxmlformats.org/officeDocument/2006/relationships/worksheet" Target="worksheets/sheet638.xml"/><Relationship Id="rId845" Type="http://schemas.openxmlformats.org/officeDocument/2006/relationships/worksheet" Target="worksheets/sheet845.xml"/><Relationship Id="rId1030" Type="http://schemas.openxmlformats.org/officeDocument/2006/relationships/worksheet" Target="worksheets/sheet1030.xml"/><Relationship Id="rId1268" Type="http://schemas.openxmlformats.org/officeDocument/2006/relationships/worksheet" Target="worksheets/sheet1268.xml"/><Relationship Id="rId1475" Type="http://schemas.openxmlformats.org/officeDocument/2006/relationships/worksheet" Target="worksheets/sheet1475.xml"/><Relationship Id="rId400" Type="http://schemas.openxmlformats.org/officeDocument/2006/relationships/worksheet" Target="worksheets/sheet400.xml"/><Relationship Id="rId705" Type="http://schemas.openxmlformats.org/officeDocument/2006/relationships/worksheet" Target="worksheets/sheet705.xml"/><Relationship Id="rId1128" Type="http://schemas.openxmlformats.org/officeDocument/2006/relationships/worksheet" Target="worksheets/sheet1128.xml"/><Relationship Id="rId1335" Type="http://schemas.openxmlformats.org/officeDocument/2006/relationships/worksheet" Target="worksheets/sheet1335.xml"/><Relationship Id="rId1542" Type="http://schemas.openxmlformats.org/officeDocument/2006/relationships/worksheet" Target="worksheets/sheet1542.xml"/><Relationship Id="rId912" Type="http://schemas.openxmlformats.org/officeDocument/2006/relationships/worksheet" Target="worksheets/sheet912.xml"/><Relationship Id="rId41" Type="http://schemas.openxmlformats.org/officeDocument/2006/relationships/worksheet" Target="worksheets/sheet41.xml"/><Relationship Id="rId1402" Type="http://schemas.openxmlformats.org/officeDocument/2006/relationships/worksheet" Target="worksheets/sheet1402.xml"/><Relationship Id="rId190" Type="http://schemas.openxmlformats.org/officeDocument/2006/relationships/worksheet" Target="worksheets/sheet190.xml"/><Relationship Id="rId288" Type="http://schemas.openxmlformats.org/officeDocument/2006/relationships/worksheet" Target="worksheets/sheet288.xml"/><Relationship Id="rId495" Type="http://schemas.openxmlformats.org/officeDocument/2006/relationships/worksheet" Target="worksheets/sheet495.xml"/><Relationship Id="rId148" Type="http://schemas.openxmlformats.org/officeDocument/2006/relationships/worksheet" Target="worksheets/sheet148.xml"/><Relationship Id="rId355" Type="http://schemas.openxmlformats.org/officeDocument/2006/relationships/worksheet" Target="worksheets/sheet355.xml"/><Relationship Id="rId562" Type="http://schemas.openxmlformats.org/officeDocument/2006/relationships/worksheet" Target="worksheets/sheet562.xml"/><Relationship Id="rId1192" Type="http://schemas.openxmlformats.org/officeDocument/2006/relationships/worksheet" Target="worksheets/sheet1192.xml"/><Relationship Id="rId215" Type="http://schemas.openxmlformats.org/officeDocument/2006/relationships/worksheet" Target="worksheets/sheet215.xml"/><Relationship Id="rId422" Type="http://schemas.openxmlformats.org/officeDocument/2006/relationships/worksheet" Target="worksheets/sheet422.xml"/><Relationship Id="rId867" Type="http://schemas.openxmlformats.org/officeDocument/2006/relationships/worksheet" Target="worksheets/sheet867.xml"/><Relationship Id="rId1052" Type="http://schemas.openxmlformats.org/officeDocument/2006/relationships/worksheet" Target="worksheets/sheet1052.xml"/><Relationship Id="rId1497" Type="http://schemas.openxmlformats.org/officeDocument/2006/relationships/worksheet" Target="worksheets/sheet1497.xml"/><Relationship Id="rId727" Type="http://schemas.openxmlformats.org/officeDocument/2006/relationships/worksheet" Target="worksheets/sheet727.xml"/><Relationship Id="rId934" Type="http://schemas.openxmlformats.org/officeDocument/2006/relationships/worksheet" Target="worksheets/sheet934.xml"/><Relationship Id="rId1357" Type="http://schemas.openxmlformats.org/officeDocument/2006/relationships/worksheet" Target="worksheets/sheet1357.xml"/><Relationship Id="rId1564" Type="http://schemas.openxmlformats.org/officeDocument/2006/relationships/worksheet" Target="worksheets/sheet1564.xml"/><Relationship Id="rId63" Type="http://schemas.openxmlformats.org/officeDocument/2006/relationships/worksheet" Target="worksheets/sheet63.xml"/><Relationship Id="rId1217" Type="http://schemas.openxmlformats.org/officeDocument/2006/relationships/worksheet" Target="worksheets/sheet1217.xml"/><Relationship Id="rId1424" Type="http://schemas.openxmlformats.org/officeDocument/2006/relationships/worksheet" Target="worksheets/sheet1424.xml"/><Relationship Id="rId377" Type="http://schemas.openxmlformats.org/officeDocument/2006/relationships/worksheet" Target="worksheets/sheet377.xml"/><Relationship Id="rId584" Type="http://schemas.openxmlformats.org/officeDocument/2006/relationships/worksheet" Target="worksheets/sheet584.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1281" Type="http://schemas.openxmlformats.org/officeDocument/2006/relationships/worksheet" Target="worksheets/sheet1281.xml"/><Relationship Id="rId1379" Type="http://schemas.openxmlformats.org/officeDocument/2006/relationships/worksheet" Target="worksheets/sheet1379.xml"/><Relationship Id="rId1586" Type="http://schemas.openxmlformats.org/officeDocument/2006/relationships/worksheet" Target="worksheets/sheet1586.xml"/><Relationship Id="rId304" Type="http://schemas.openxmlformats.org/officeDocument/2006/relationships/worksheet" Target="worksheets/sheet304.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1239" Type="http://schemas.openxmlformats.org/officeDocument/2006/relationships/worksheet" Target="worksheets/sheet1239.xml"/><Relationship Id="rId85" Type="http://schemas.openxmlformats.org/officeDocument/2006/relationships/worksheet" Target="worksheets/sheet85.xml"/><Relationship Id="rId816" Type="http://schemas.openxmlformats.org/officeDocument/2006/relationships/worksheet" Target="worksheets/sheet816.xml"/><Relationship Id="rId1001" Type="http://schemas.openxmlformats.org/officeDocument/2006/relationships/worksheet" Target="worksheets/sheet1001.xml"/><Relationship Id="rId1446" Type="http://schemas.openxmlformats.org/officeDocument/2006/relationships/worksheet" Target="worksheets/sheet1446.xml"/><Relationship Id="rId1306" Type="http://schemas.openxmlformats.org/officeDocument/2006/relationships/worksheet" Target="worksheets/sheet1306.xml"/><Relationship Id="rId1513" Type="http://schemas.openxmlformats.org/officeDocument/2006/relationships/worksheet" Target="worksheets/sheet1513.xml"/><Relationship Id="rId12" Type="http://schemas.openxmlformats.org/officeDocument/2006/relationships/worksheet" Target="worksheets/sheet12.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worksheet" Target="worksheets/sheet1163.xml"/><Relationship Id="rId1370" Type="http://schemas.openxmlformats.org/officeDocument/2006/relationships/worksheet" Target="worksheets/sheet1370.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468" Type="http://schemas.openxmlformats.org/officeDocument/2006/relationships/worksheet" Target="worksheets/sheet1468.xml"/><Relationship Id="rId600" Type="http://schemas.openxmlformats.org/officeDocument/2006/relationships/worksheet" Target="worksheets/sheet600.xml"/><Relationship Id="rId1230" Type="http://schemas.openxmlformats.org/officeDocument/2006/relationships/worksheet" Target="worksheets/sheet1230.xml"/><Relationship Id="rId1328" Type="http://schemas.openxmlformats.org/officeDocument/2006/relationships/worksheet" Target="worksheets/sheet1328.xml"/><Relationship Id="rId1535" Type="http://schemas.openxmlformats.org/officeDocument/2006/relationships/worksheet" Target="worksheets/sheet1535.xml"/><Relationship Id="rId905" Type="http://schemas.openxmlformats.org/officeDocument/2006/relationships/worksheet" Target="worksheets/sheet905.xml"/><Relationship Id="rId34" Type="http://schemas.openxmlformats.org/officeDocument/2006/relationships/worksheet" Target="worksheets/sheet34.xml"/><Relationship Id="rId1602" Type="http://schemas.openxmlformats.org/officeDocument/2006/relationships/worksheet" Target="worksheets/sheet1602.xml"/><Relationship Id="rId183" Type="http://schemas.openxmlformats.org/officeDocument/2006/relationships/worksheet" Target="worksheets/sheet183.xml"/><Relationship Id="rId390" Type="http://schemas.openxmlformats.org/officeDocument/2006/relationships/worksheet" Target="worksheets/sheet390.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1546" Type="http://schemas.openxmlformats.org/officeDocument/2006/relationships/worksheet" Target="worksheets/sheet1546.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185" Type="http://schemas.openxmlformats.org/officeDocument/2006/relationships/worksheet" Target="worksheets/sheet1185.xml"/><Relationship Id="rId1392" Type="http://schemas.openxmlformats.org/officeDocument/2006/relationships/worksheet" Target="worksheets/sheet1392.xml"/><Relationship Id="rId1406" Type="http://schemas.openxmlformats.org/officeDocument/2006/relationships/worksheet" Target="worksheets/sheet1406.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1252" Type="http://schemas.openxmlformats.org/officeDocument/2006/relationships/worksheet" Target="worksheets/sheet1252.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1557" Type="http://schemas.openxmlformats.org/officeDocument/2006/relationships/worksheet" Target="worksheets/sheet1557.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196" Type="http://schemas.openxmlformats.org/officeDocument/2006/relationships/worksheet" Target="worksheets/sheet1196.xml"/><Relationship Id="rId1417" Type="http://schemas.openxmlformats.org/officeDocument/2006/relationships/worksheet" Target="worksheets/sheet1417.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1263" Type="http://schemas.openxmlformats.org/officeDocument/2006/relationships/worksheet" Target="worksheets/sheet1263.xml"/><Relationship Id="rId840" Type="http://schemas.openxmlformats.org/officeDocument/2006/relationships/worksheet" Target="worksheets/sheet840.xml"/><Relationship Id="rId938" Type="http://schemas.openxmlformats.org/officeDocument/2006/relationships/worksheet" Target="worksheets/sheet938.xml"/><Relationship Id="rId1470" Type="http://schemas.openxmlformats.org/officeDocument/2006/relationships/worksheet" Target="worksheets/sheet1470.xml"/><Relationship Id="rId1568" Type="http://schemas.openxmlformats.org/officeDocument/2006/relationships/worksheet" Target="worksheets/sheet156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30" Type="http://schemas.openxmlformats.org/officeDocument/2006/relationships/worksheet" Target="worksheets/sheet1330.xml"/><Relationship Id="rId1428" Type="http://schemas.openxmlformats.org/officeDocument/2006/relationships/worksheet" Target="worksheets/sheet1428.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1274" Type="http://schemas.openxmlformats.org/officeDocument/2006/relationships/worksheet" Target="worksheets/sheet1274.xml"/><Relationship Id="rId1481" Type="http://schemas.openxmlformats.org/officeDocument/2006/relationships/worksheet" Target="worksheets/sheet1481.xml"/><Relationship Id="rId1579" Type="http://schemas.openxmlformats.org/officeDocument/2006/relationships/worksheet" Target="worksheets/sheet1579.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1341" Type="http://schemas.openxmlformats.org/officeDocument/2006/relationships/worksheet" Target="worksheets/sheet1341.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1201" Type="http://schemas.openxmlformats.org/officeDocument/2006/relationships/worksheet" Target="worksheets/sheet1201.xml"/><Relationship Id="rId1439" Type="http://schemas.openxmlformats.org/officeDocument/2006/relationships/worksheet" Target="worksheets/sheet143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1285" Type="http://schemas.openxmlformats.org/officeDocument/2006/relationships/worksheet" Target="worksheets/sheet1285.xml"/><Relationship Id="rId1492" Type="http://schemas.openxmlformats.org/officeDocument/2006/relationships/worksheet" Target="worksheets/sheet1492.xml"/><Relationship Id="rId1506" Type="http://schemas.openxmlformats.org/officeDocument/2006/relationships/worksheet" Target="worksheets/sheet1506.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1352" Type="http://schemas.openxmlformats.org/officeDocument/2006/relationships/worksheet" Target="worksheets/sheet1352.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1212" Type="http://schemas.openxmlformats.org/officeDocument/2006/relationships/worksheet" Target="worksheets/sheet1212.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296" Type="http://schemas.openxmlformats.org/officeDocument/2006/relationships/worksheet" Target="worksheets/sheet1296.xml"/><Relationship Id="rId1517" Type="http://schemas.openxmlformats.org/officeDocument/2006/relationships/worksheet" Target="worksheets/sheet1517.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1363" Type="http://schemas.openxmlformats.org/officeDocument/2006/relationships/worksheet" Target="worksheets/sheet1363.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570" Type="http://schemas.openxmlformats.org/officeDocument/2006/relationships/worksheet" Target="worksheets/sheet1570.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1223" Type="http://schemas.openxmlformats.org/officeDocument/2006/relationships/worksheet" Target="worksheets/sheet1223.xml"/><Relationship Id="rId1430" Type="http://schemas.openxmlformats.org/officeDocument/2006/relationships/worksheet" Target="worksheets/sheet1430.xml"/><Relationship Id="rId1528" Type="http://schemas.openxmlformats.org/officeDocument/2006/relationships/worksheet" Target="worksheets/sheet1528.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worksheet" Target="worksheets/sheet1167.xml"/><Relationship Id="rId1374" Type="http://schemas.openxmlformats.org/officeDocument/2006/relationships/worksheet" Target="worksheets/sheet1374.xml"/><Relationship Id="rId1581" Type="http://schemas.openxmlformats.org/officeDocument/2006/relationships/worksheet" Target="worksheets/sheet1581.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1234" Type="http://schemas.openxmlformats.org/officeDocument/2006/relationships/worksheet" Target="worksheets/sheet1234.xml"/><Relationship Id="rId1441" Type="http://schemas.openxmlformats.org/officeDocument/2006/relationships/worksheet" Target="worksheets/sheet1441.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1301" Type="http://schemas.openxmlformats.org/officeDocument/2006/relationships/worksheet" Target="worksheets/sheet1301.xml"/><Relationship Id="rId1539" Type="http://schemas.openxmlformats.org/officeDocument/2006/relationships/worksheet" Target="worksheets/sheet1539.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1178" Type="http://schemas.openxmlformats.org/officeDocument/2006/relationships/worksheet" Target="worksheets/sheet1178.xml"/><Relationship Id="rId1385" Type="http://schemas.openxmlformats.org/officeDocument/2006/relationships/worksheet" Target="worksheets/sheet1385.xml"/><Relationship Id="rId1592" Type="http://schemas.openxmlformats.org/officeDocument/2006/relationships/worksheet" Target="worksheets/sheet1592.xml"/><Relationship Id="rId1606" Type="http://schemas.openxmlformats.org/officeDocument/2006/relationships/externalLink" Target="externalLinks/externalLink4.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1245" Type="http://schemas.openxmlformats.org/officeDocument/2006/relationships/worksheet" Target="worksheets/sheet1245.xml"/><Relationship Id="rId1452" Type="http://schemas.openxmlformats.org/officeDocument/2006/relationships/worksheet" Target="worksheets/sheet1452.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1312" Type="http://schemas.openxmlformats.org/officeDocument/2006/relationships/worksheet" Target="worksheets/sheet1312.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189" Type="http://schemas.openxmlformats.org/officeDocument/2006/relationships/worksheet" Target="worksheets/sheet1189.xml"/><Relationship Id="rId1396" Type="http://schemas.openxmlformats.org/officeDocument/2006/relationships/worksheet" Target="worksheets/sheet139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1256" Type="http://schemas.openxmlformats.org/officeDocument/2006/relationships/worksheet" Target="worksheets/sheet1256.xml"/><Relationship Id="rId833" Type="http://schemas.openxmlformats.org/officeDocument/2006/relationships/worksheet" Target="worksheets/sheet833.xml"/><Relationship Id="rId1116" Type="http://schemas.openxmlformats.org/officeDocument/2006/relationships/worksheet" Target="worksheets/sheet1116.xml"/><Relationship Id="rId1463" Type="http://schemas.openxmlformats.org/officeDocument/2006/relationships/worksheet" Target="worksheets/sheet1463.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323" Type="http://schemas.openxmlformats.org/officeDocument/2006/relationships/worksheet" Target="worksheets/sheet1323.xml"/><Relationship Id="rId1530" Type="http://schemas.openxmlformats.org/officeDocument/2006/relationships/worksheet" Target="worksheets/sheet153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1267" Type="http://schemas.openxmlformats.org/officeDocument/2006/relationships/worksheet" Target="worksheets/sheet1267.xml"/><Relationship Id="rId1474" Type="http://schemas.openxmlformats.org/officeDocument/2006/relationships/worksheet" Target="worksheets/sheet147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1334" Type="http://schemas.openxmlformats.org/officeDocument/2006/relationships/worksheet" Target="worksheets/sheet1334.xml"/><Relationship Id="rId1541" Type="http://schemas.openxmlformats.org/officeDocument/2006/relationships/worksheet" Target="worksheets/sheet1541.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1180" Type="http://schemas.openxmlformats.org/officeDocument/2006/relationships/worksheet" Target="worksheets/sheet1180.xml"/><Relationship Id="rId1401" Type="http://schemas.openxmlformats.org/officeDocument/2006/relationships/worksheet" Target="worksheets/sheet1401.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1278" Type="http://schemas.openxmlformats.org/officeDocument/2006/relationships/worksheet" Target="worksheets/sheet1278.xml"/><Relationship Id="rId1485" Type="http://schemas.openxmlformats.org/officeDocument/2006/relationships/worksheet" Target="worksheets/sheet1485.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345" Type="http://schemas.openxmlformats.org/officeDocument/2006/relationships/worksheet" Target="worksheets/sheet1345.xml"/><Relationship Id="rId1552" Type="http://schemas.openxmlformats.org/officeDocument/2006/relationships/worksheet" Target="worksheets/sheet1552.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1191" Type="http://schemas.openxmlformats.org/officeDocument/2006/relationships/worksheet" Target="worksheets/sheet1191.xml"/><Relationship Id="rId1205" Type="http://schemas.openxmlformats.org/officeDocument/2006/relationships/worksheet" Target="worksheets/sheet1205.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1289" Type="http://schemas.openxmlformats.org/officeDocument/2006/relationships/worksheet" Target="worksheets/sheet1289.xml"/><Relationship Id="rId1412" Type="http://schemas.openxmlformats.org/officeDocument/2006/relationships/worksheet" Target="worksheets/sheet1412.xml"/><Relationship Id="rId1496" Type="http://schemas.openxmlformats.org/officeDocument/2006/relationships/worksheet" Target="worksheets/sheet149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356" Type="http://schemas.openxmlformats.org/officeDocument/2006/relationships/worksheet" Target="worksheets/sheet1356.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1563" Type="http://schemas.openxmlformats.org/officeDocument/2006/relationships/worksheet" Target="worksheets/sheet1563.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1216" Type="http://schemas.openxmlformats.org/officeDocument/2006/relationships/worksheet" Target="worksheets/sheet1216.xml"/><Relationship Id="rId1423" Type="http://schemas.openxmlformats.org/officeDocument/2006/relationships/worksheet" Target="worksheets/sheet1423.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1367" Type="http://schemas.openxmlformats.org/officeDocument/2006/relationships/worksheet" Target="worksheets/sheet1367.xml"/><Relationship Id="rId1574" Type="http://schemas.openxmlformats.org/officeDocument/2006/relationships/worksheet" Target="worksheets/sheet157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1227" Type="http://schemas.openxmlformats.org/officeDocument/2006/relationships/worksheet" Target="worksheets/sheet1227.xml"/><Relationship Id="rId1434" Type="http://schemas.openxmlformats.org/officeDocument/2006/relationships/worksheet" Target="worksheets/sheet143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1280" Type="http://schemas.openxmlformats.org/officeDocument/2006/relationships/worksheet" Target="worksheets/sheet1280.xml"/><Relationship Id="rId1501" Type="http://schemas.openxmlformats.org/officeDocument/2006/relationships/worksheet" Target="worksheets/sheet1501.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1378" Type="http://schemas.openxmlformats.org/officeDocument/2006/relationships/worksheet" Target="worksheets/sheet1378.xml"/><Relationship Id="rId1585" Type="http://schemas.openxmlformats.org/officeDocument/2006/relationships/worksheet" Target="worksheets/sheet1585.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1238" Type="http://schemas.openxmlformats.org/officeDocument/2006/relationships/worksheet" Target="worksheets/sheet1238.xml"/><Relationship Id="rId1445" Type="http://schemas.openxmlformats.org/officeDocument/2006/relationships/worksheet" Target="worksheets/sheet144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305" Type="http://schemas.openxmlformats.org/officeDocument/2006/relationships/worksheet" Target="worksheets/sheet1305.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 Id="rId1291" Type="http://schemas.openxmlformats.org/officeDocument/2006/relationships/worksheet" Target="worksheets/sheet1291.xml"/><Relationship Id="rId1389" Type="http://schemas.openxmlformats.org/officeDocument/2006/relationships/worksheet" Target="worksheets/sheet1389.xml"/><Relationship Id="rId1512" Type="http://schemas.openxmlformats.org/officeDocument/2006/relationships/worksheet" Target="worksheets/sheet1512.xml"/><Relationship Id="rId1596" Type="http://schemas.openxmlformats.org/officeDocument/2006/relationships/worksheet" Target="worksheets/sheet1596.xml"/><Relationship Id="rId11" Type="http://schemas.openxmlformats.org/officeDocument/2006/relationships/worksheet" Target="worksheets/sheet11.xml"/><Relationship Id="rId314" Type="http://schemas.openxmlformats.org/officeDocument/2006/relationships/worksheet" Target="worksheets/sheet314.xml"/><Relationship Id="rId398" Type="http://schemas.openxmlformats.org/officeDocument/2006/relationships/worksheet" Target="worksheets/sheet398.xml"/><Relationship Id="rId521" Type="http://schemas.openxmlformats.org/officeDocument/2006/relationships/worksheet" Target="worksheets/sheet521.xml"/><Relationship Id="rId619" Type="http://schemas.openxmlformats.org/officeDocument/2006/relationships/worksheet" Target="worksheets/sheet619.xml"/><Relationship Id="rId1151" Type="http://schemas.openxmlformats.org/officeDocument/2006/relationships/worksheet" Target="worksheets/sheet1151.xml"/><Relationship Id="rId1249" Type="http://schemas.openxmlformats.org/officeDocument/2006/relationships/worksheet" Target="worksheets/sheet1249.xml"/><Relationship Id="rId95" Type="http://schemas.openxmlformats.org/officeDocument/2006/relationships/worksheet" Target="worksheets/sheet95.xml"/><Relationship Id="rId160" Type="http://schemas.openxmlformats.org/officeDocument/2006/relationships/worksheet" Target="worksheets/sheet160.xml"/><Relationship Id="rId826" Type="http://schemas.openxmlformats.org/officeDocument/2006/relationships/worksheet" Target="worksheets/sheet826.xml"/><Relationship Id="rId1011" Type="http://schemas.openxmlformats.org/officeDocument/2006/relationships/worksheet" Target="worksheets/sheet1011.xml"/><Relationship Id="rId1109" Type="http://schemas.openxmlformats.org/officeDocument/2006/relationships/worksheet" Target="worksheets/sheet1109.xml"/><Relationship Id="rId1456" Type="http://schemas.openxmlformats.org/officeDocument/2006/relationships/worksheet" Target="worksheets/sheet1456.xml"/><Relationship Id="rId258" Type="http://schemas.openxmlformats.org/officeDocument/2006/relationships/worksheet" Target="worksheets/sheet258.xml"/><Relationship Id="rId465" Type="http://schemas.openxmlformats.org/officeDocument/2006/relationships/worksheet" Target="worksheets/sheet465.xml"/><Relationship Id="rId672" Type="http://schemas.openxmlformats.org/officeDocument/2006/relationships/worksheet" Target="worksheets/sheet672.xml"/><Relationship Id="rId1095" Type="http://schemas.openxmlformats.org/officeDocument/2006/relationships/worksheet" Target="worksheets/sheet1095.xml"/><Relationship Id="rId1316" Type="http://schemas.openxmlformats.org/officeDocument/2006/relationships/worksheet" Target="worksheets/sheet1316.xml"/><Relationship Id="rId1523" Type="http://schemas.openxmlformats.org/officeDocument/2006/relationships/worksheet" Target="worksheets/sheet1523.xml"/><Relationship Id="rId22" Type="http://schemas.openxmlformats.org/officeDocument/2006/relationships/worksheet" Target="worksheets/sheet22.xml"/><Relationship Id="rId118" Type="http://schemas.openxmlformats.org/officeDocument/2006/relationships/worksheet" Target="worksheets/sheet118.xml"/><Relationship Id="rId325" Type="http://schemas.openxmlformats.org/officeDocument/2006/relationships/worksheet" Target="worksheets/sheet325.xml"/><Relationship Id="rId532" Type="http://schemas.openxmlformats.org/officeDocument/2006/relationships/worksheet" Target="worksheets/sheet532.xml"/><Relationship Id="rId977" Type="http://schemas.openxmlformats.org/officeDocument/2006/relationships/worksheet" Target="worksheets/sheet977.xml"/><Relationship Id="rId1162" Type="http://schemas.openxmlformats.org/officeDocument/2006/relationships/worksheet" Target="worksheets/sheet1162.xml"/><Relationship Id="rId171" Type="http://schemas.openxmlformats.org/officeDocument/2006/relationships/worksheet" Target="worksheets/sheet171.xml"/><Relationship Id="rId837" Type="http://schemas.openxmlformats.org/officeDocument/2006/relationships/worksheet" Target="worksheets/sheet837.xml"/><Relationship Id="rId1022" Type="http://schemas.openxmlformats.org/officeDocument/2006/relationships/worksheet" Target="worksheets/sheet1022.xml"/><Relationship Id="rId1467" Type="http://schemas.openxmlformats.org/officeDocument/2006/relationships/worksheet" Target="worksheets/sheet1467.xml"/><Relationship Id="rId269" Type="http://schemas.openxmlformats.org/officeDocument/2006/relationships/worksheet" Target="worksheets/sheet269.xml"/><Relationship Id="rId476" Type="http://schemas.openxmlformats.org/officeDocument/2006/relationships/worksheet" Target="worksheets/sheet476.xml"/><Relationship Id="rId683" Type="http://schemas.openxmlformats.org/officeDocument/2006/relationships/worksheet" Target="worksheets/sheet683.xml"/><Relationship Id="rId890" Type="http://schemas.openxmlformats.org/officeDocument/2006/relationships/worksheet" Target="worksheets/sheet890.xml"/><Relationship Id="rId904" Type="http://schemas.openxmlformats.org/officeDocument/2006/relationships/worksheet" Target="worksheets/sheet904.xml"/><Relationship Id="rId1327" Type="http://schemas.openxmlformats.org/officeDocument/2006/relationships/worksheet" Target="worksheets/sheet1327.xml"/><Relationship Id="rId1534" Type="http://schemas.openxmlformats.org/officeDocument/2006/relationships/worksheet" Target="worksheets/sheet1534.xml"/><Relationship Id="rId33" Type="http://schemas.openxmlformats.org/officeDocument/2006/relationships/worksheet" Target="worksheets/sheet33.xml"/><Relationship Id="rId129" Type="http://schemas.openxmlformats.org/officeDocument/2006/relationships/worksheet" Target="worksheets/sheet129.xml"/><Relationship Id="rId336" Type="http://schemas.openxmlformats.org/officeDocument/2006/relationships/worksheet" Target="worksheets/sheet336.xml"/><Relationship Id="rId543" Type="http://schemas.openxmlformats.org/officeDocument/2006/relationships/worksheet" Target="worksheets/sheet543.xml"/><Relationship Id="rId988" Type="http://schemas.openxmlformats.org/officeDocument/2006/relationships/worksheet" Target="worksheets/sheet988.xml"/><Relationship Id="rId1173" Type="http://schemas.openxmlformats.org/officeDocument/2006/relationships/worksheet" Target="worksheets/sheet1173.xml"/><Relationship Id="rId1380" Type="http://schemas.openxmlformats.org/officeDocument/2006/relationships/worksheet" Target="worksheets/sheet1380.xml"/><Relationship Id="rId1601" Type="http://schemas.openxmlformats.org/officeDocument/2006/relationships/worksheet" Target="worksheets/sheet1601.xml"/><Relationship Id="rId182" Type="http://schemas.openxmlformats.org/officeDocument/2006/relationships/worksheet" Target="worksheets/sheet182.xml"/><Relationship Id="rId403" Type="http://schemas.openxmlformats.org/officeDocument/2006/relationships/worksheet" Target="worksheets/sheet403.xml"/><Relationship Id="rId750" Type="http://schemas.openxmlformats.org/officeDocument/2006/relationships/worksheet" Target="worksheets/sheet750.xml"/><Relationship Id="rId848" Type="http://schemas.openxmlformats.org/officeDocument/2006/relationships/worksheet" Target="worksheets/sheet848.xml"/><Relationship Id="rId1033" Type="http://schemas.openxmlformats.org/officeDocument/2006/relationships/worksheet" Target="worksheets/sheet1033.xml"/><Relationship Id="rId1478" Type="http://schemas.openxmlformats.org/officeDocument/2006/relationships/worksheet" Target="worksheets/sheet1478.xml"/><Relationship Id="rId487" Type="http://schemas.openxmlformats.org/officeDocument/2006/relationships/worksheet" Target="worksheets/sheet487.xml"/><Relationship Id="rId610" Type="http://schemas.openxmlformats.org/officeDocument/2006/relationships/worksheet" Target="worksheets/sheet610.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240" Type="http://schemas.openxmlformats.org/officeDocument/2006/relationships/worksheet" Target="worksheets/sheet1240.xml"/><Relationship Id="rId1338" Type="http://schemas.openxmlformats.org/officeDocument/2006/relationships/worksheet" Target="worksheets/sheet1338.xml"/><Relationship Id="rId1545" Type="http://schemas.openxmlformats.org/officeDocument/2006/relationships/worksheet" Target="worksheets/sheet1545.xml"/><Relationship Id="rId347" Type="http://schemas.openxmlformats.org/officeDocument/2006/relationships/worksheet" Target="worksheets/sheet347.xml"/><Relationship Id="rId999" Type="http://schemas.openxmlformats.org/officeDocument/2006/relationships/worksheet" Target="worksheets/sheet999.xml"/><Relationship Id="rId1100" Type="http://schemas.openxmlformats.org/officeDocument/2006/relationships/worksheet" Target="worksheets/sheet1100.xml"/><Relationship Id="rId1184" Type="http://schemas.openxmlformats.org/officeDocument/2006/relationships/worksheet" Target="worksheets/sheet1184.xml"/><Relationship Id="rId1405" Type="http://schemas.openxmlformats.org/officeDocument/2006/relationships/worksheet" Target="worksheets/sheet1405.xml"/><Relationship Id="rId44" Type="http://schemas.openxmlformats.org/officeDocument/2006/relationships/worksheet" Target="worksheets/sheet44.xml"/><Relationship Id="rId554" Type="http://schemas.openxmlformats.org/officeDocument/2006/relationships/worksheet" Target="worksheets/sheet554.xml"/><Relationship Id="rId761" Type="http://schemas.openxmlformats.org/officeDocument/2006/relationships/worksheet" Target="worksheets/sheet761.xml"/><Relationship Id="rId859" Type="http://schemas.openxmlformats.org/officeDocument/2006/relationships/worksheet" Target="worksheets/sheet859.xml"/><Relationship Id="rId1391" Type="http://schemas.openxmlformats.org/officeDocument/2006/relationships/worksheet" Target="worksheets/sheet1391.xml"/><Relationship Id="rId1489" Type="http://schemas.openxmlformats.org/officeDocument/2006/relationships/worksheet" Target="worksheets/sheet1489.xml"/><Relationship Id="rId193" Type="http://schemas.openxmlformats.org/officeDocument/2006/relationships/worksheet" Target="worksheets/sheet193.xml"/><Relationship Id="rId207" Type="http://schemas.openxmlformats.org/officeDocument/2006/relationships/worksheet" Target="worksheets/sheet207.xml"/><Relationship Id="rId414" Type="http://schemas.openxmlformats.org/officeDocument/2006/relationships/worksheet" Target="worksheets/sheet414.xml"/><Relationship Id="rId498" Type="http://schemas.openxmlformats.org/officeDocument/2006/relationships/worksheet" Target="worksheets/sheet498.xml"/><Relationship Id="rId621" Type="http://schemas.openxmlformats.org/officeDocument/2006/relationships/worksheet" Target="worksheets/sheet621.xml"/><Relationship Id="rId1044" Type="http://schemas.openxmlformats.org/officeDocument/2006/relationships/worksheet" Target="worksheets/sheet1044.xml"/><Relationship Id="rId1251" Type="http://schemas.openxmlformats.org/officeDocument/2006/relationships/worksheet" Target="worksheets/sheet1251.xml"/><Relationship Id="rId1349" Type="http://schemas.openxmlformats.org/officeDocument/2006/relationships/worksheet" Target="worksheets/sheet1349.xml"/><Relationship Id="rId260" Type="http://schemas.openxmlformats.org/officeDocument/2006/relationships/worksheet" Target="worksheets/sheet260.xml"/><Relationship Id="rId719" Type="http://schemas.openxmlformats.org/officeDocument/2006/relationships/worksheet" Target="worksheets/sheet719.xml"/><Relationship Id="rId926" Type="http://schemas.openxmlformats.org/officeDocument/2006/relationships/worksheet" Target="worksheets/sheet926.xml"/><Relationship Id="rId1111" Type="http://schemas.openxmlformats.org/officeDocument/2006/relationships/worksheet" Target="worksheets/sheet1111.xml"/><Relationship Id="rId1556" Type="http://schemas.openxmlformats.org/officeDocument/2006/relationships/worksheet" Target="worksheets/sheet1556.xml"/><Relationship Id="rId55" Type="http://schemas.openxmlformats.org/officeDocument/2006/relationships/worksheet" Target="worksheets/sheet55.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72" Type="http://schemas.openxmlformats.org/officeDocument/2006/relationships/worksheet" Target="worksheets/sheet772.xml"/><Relationship Id="rId1195" Type="http://schemas.openxmlformats.org/officeDocument/2006/relationships/worksheet" Target="worksheets/sheet1195.xml"/><Relationship Id="rId1209" Type="http://schemas.openxmlformats.org/officeDocument/2006/relationships/worksheet" Target="worksheets/sheet1209.xml"/><Relationship Id="rId1416" Type="http://schemas.openxmlformats.org/officeDocument/2006/relationships/worksheet" Target="worksheets/sheet1416.xml"/><Relationship Id="rId218" Type="http://schemas.openxmlformats.org/officeDocument/2006/relationships/worksheet" Target="worksheets/sheet218.xml"/><Relationship Id="rId425" Type="http://schemas.openxmlformats.org/officeDocument/2006/relationships/worksheet" Target="worksheets/sheet425.xml"/><Relationship Id="rId632" Type="http://schemas.openxmlformats.org/officeDocument/2006/relationships/worksheet" Target="worksheets/sheet632.xml"/><Relationship Id="rId1055" Type="http://schemas.openxmlformats.org/officeDocument/2006/relationships/worksheet" Target="worksheets/sheet1055.xml"/><Relationship Id="rId1262" Type="http://schemas.openxmlformats.org/officeDocument/2006/relationships/worksheet" Target="worksheets/sheet1262.xml"/><Relationship Id="rId271" Type="http://schemas.openxmlformats.org/officeDocument/2006/relationships/worksheet" Target="worksheets/sheet271.xml"/><Relationship Id="rId937" Type="http://schemas.openxmlformats.org/officeDocument/2006/relationships/worksheet" Target="worksheets/sheet937.xml"/><Relationship Id="rId1122" Type="http://schemas.openxmlformats.org/officeDocument/2006/relationships/worksheet" Target="worksheets/sheet1122.xml"/><Relationship Id="rId1567" Type="http://schemas.openxmlformats.org/officeDocument/2006/relationships/worksheet" Target="worksheets/sheet1567.xml"/><Relationship Id="rId66" Type="http://schemas.openxmlformats.org/officeDocument/2006/relationships/worksheet" Target="worksheets/sheet66.xml"/><Relationship Id="rId131" Type="http://schemas.openxmlformats.org/officeDocument/2006/relationships/worksheet" Target="worksheets/sheet131.xml"/><Relationship Id="rId369" Type="http://schemas.openxmlformats.org/officeDocument/2006/relationships/worksheet" Target="worksheets/sheet369.xml"/><Relationship Id="rId576" Type="http://schemas.openxmlformats.org/officeDocument/2006/relationships/worksheet" Target="worksheets/sheet576.xml"/><Relationship Id="rId783" Type="http://schemas.openxmlformats.org/officeDocument/2006/relationships/worksheet" Target="worksheets/sheet783.xml"/><Relationship Id="rId990" Type="http://schemas.openxmlformats.org/officeDocument/2006/relationships/worksheet" Target="worksheets/sheet990.xml"/><Relationship Id="rId1427" Type="http://schemas.openxmlformats.org/officeDocument/2006/relationships/worksheet" Target="worksheets/sheet1427.xml"/><Relationship Id="rId229" Type="http://schemas.openxmlformats.org/officeDocument/2006/relationships/worksheet" Target="worksheets/sheet229.xml"/><Relationship Id="rId436" Type="http://schemas.openxmlformats.org/officeDocument/2006/relationships/worksheet" Target="worksheets/sheet436.xml"/><Relationship Id="rId643" Type="http://schemas.openxmlformats.org/officeDocument/2006/relationships/worksheet" Target="worksheets/sheet643.xml"/><Relationship Id="rId1066" Type="http://schemas.openxmlformats.org/officeDocument/2006/relationships/worksheet" Target="worksheets/sheet1066.xml"/><Relationship Id="rId1273" Type="http://schemas.openxmlformats.org/officeDocument/2006/relationships/worksheet" Target="worksheets/sheet1273.xml"/><Relationship Id="rId1480" Type="http://schemas.openxmlformats.org/officeDocument/2006/relationships/worksheet" Target="worksheets/sheet1480.xml"/><Relationship Id="rId850" Type="http://schemas.openxmlformats.org/officeDocument/2006/relationships/worksheet" Target="worksheets/sheet850.xml"/><Relationship Id="rId948" Type="http://schemas.openxmlformats.org/officeDocument/2006/relationships/worksheet" Target="worksheets/sheet948.xml"/><Relationship Id="rId1133" Type="http://schemas.openxmlformats.org/officeDocument/2006/relationships/worksheet" Target="worksheets/sheet1133.xml"/><Relationship Id="rId1578" Type="http://schemas.openxmlformats.org/officeDocument/2006/relationships/worksheet" Target="worksheets/sheet1578.xml"/><Relationship Id="rId77" Type="http://schemas.openxmlformats.org/officeDocument/2006/relationships/worksheet" Target="worksheets/sheet77.xml"/><Relationship Id="rId282" Type="http://schemas.openxmlformats.org/officeDocument/2006/relationships/worksheet" Target="worksheets/sheet282.xml"/><Relationship Id="rId503" Type="http://schemas.openxmlformats.org/officeDocument/2006/relationships/worksheet" Target="worksheets/sheet503.xml"/><Relationship Id="rId587" Type="http://schemas.openxmlformats.org/officeDocument/2006/relationships/worksheet" Target="worksheets/sheet587.xml"/><Relationship Id="rId710" Type="http://schemas.openxmlformats.org/officeDocument/2006/relationships/worksheet" Target="worksheets/sheet710.xml"/><Relationship Id="rId808" Type="http://schemas.openxmlformats.org/officeDocument/2006/relationships/worksheet" Target="worksheets/sheet808.xml"/><Relationship Id="rId1340" Type="http://schemas.openxmlformats.org/officeDocument/2006/relationships/worksheet" Target="worksheets/sheet1340.xml"/><Relationship Id="rId1438" Type="http://schemas.openxmlformats.org/officeDocument/2006/relationships/worksheet" Target="worksheets/sheet1438.xml"/><Relationship Id="rId8" Type="http://schemas.openxmlformats.org/officeDocument/2006/relationships/worksheet" Target="worksheets/sheet8.xml"/><Relationship Id="rId142" Type="http://schemas.openxmlformats.org/officeDocument/2006/relationships/worksheet" Target="worksheets/sheet142.xml"/><Relationship Id="rId447" Type="http://schemas.openxmlformats.org/officeDocument/2006/relationships/worksheet" Target="worksheets/sheet447.xml"/><Relationship Id="rId794" Type="http://schemas.openxmlformats.org/officeDocument/2006/relationships/worksheet" Target="worksheets/sheet794.xml"/><Relationship Id="rId1077" Type="http://schemas.openxmlformats.org/officeDocument/2006/relationships/worksheet" Target="worksheets/sheet1077.xml"/><Relationship Id="rId1200" Type="http://schemas.openxmlformats.org/officeDocument/2006/relationships/worksheet" Target="worksheets/sheet1200.xml"/><Relationship Id="rId654" Type="http://schemas.openxmlformats.org/officeDocument/2006/relationships/worksheet" Target="worksheets/sheet654.xml"/><Relationship Id="rId861" Type="http://schemas.openxmlformats.org/officeDocument/2006/relationships/worksheet" Target="worksheets/sheet861.xml"/><Relationship Id="rId959" Type="http://schemas.openxmlformats.org/officeDocument/2006/relationships/worksheet" Target="worksheets/sheet959.xml"/><Relationship Id="rId1284" Type="http://schemas.openxmlformats.org/officeDocument/2006/relationships/worksheet" Target="worksheets/sheet1284.xml"/><Relationship Id="rId1491" Type="http://schemas.openxmlformats.org/officeDocument/2006/relationships/worksheet" Target="worksheets/sheet1491.xml"/><Relationship Id="rId1505" Type="http://schemas.openxmlformats.org/officeDocument/2006/relationships/worksheet" Target="worksheets/sheet1505.xml"/><Relationship Id="rId1589" Type="http://schemas.openxmlformats.org/officeDocument/2006/relationships/worksheet" Target="worksheets/sheet1589.xml"/><Relationship Id="rId293" Type="http://schemas.openxmlformats.org/officeDocument/2006/relationships/worksheet" Target="worksheets/sheet293.xml"/><Relationship Id="rId307" Type="http://schemas.openxmlformats.org/officeDocument/2006/relationships/worksheet" Target="worksheets/sheet307.xml"/><Relationship Id="rId514" Type="http://schemas.openxmlformats.org/officeDocument/2006/relationships/worksheet" Target="worksheets/sheet514.xml"/><Relationship Id="rId721" Type="http://schemas.openxmlformats.org/officeDocument/2006/relationships/worksheet" Target="worksheets/sheet721.xml"/><Relationship Id="rId1144" Type="http://schemas.openxmlformats.org/officeDocument/2006/relationships/worksheet" Target="worksheets/sheet1144.xml"/><Relationship Id="rId1351" Type="http://schemas.openxmlformats.org/officeDocument/2006/relationships/worksheet" Target="worksheets/sheet1351.xml"/><Relationship Id="rId1449" Type="http://schemas.openxmlformats.org/officeDocument/2006/relationships/worksheet" Target="worksheets/sheet1449.xml"/><Relationship Id="rId88" Type="http://schemas.openxmlformats.org/officeDocument/2006/relationships/worksheet" Target="worksheets/sheet88.xml"/><Relationship Id="rId153" Type="http://schemas.openxmlformats.org/officeDocument/2006/relationships/worksheet" Target="worksheets/sheet153.xml"/><Relationship Id="rId360" Type="http://schemas.openxmlformats.org/officeDocument/2006/relationships/worksheet" Target="worksheets/sheet360.xml"/><Relationship Id="rId598" Type="http://schemas.openxmlformats.org/officeDocument/2006/relationships/worksheet" Target="worksheets/sheet598.xml"/><Relationship Id="rId819" Type="http://schemas.openxmlformats.org/officeDocument/2006/relationships/worksheet" Target="worksheets/sheet819.xml"/><Relationship Id="rId1004" Type="http://schemas.openxmlformats.org/officeDocument/2006/relationships/worksheet" Target="worksheets/sheet1004.xml"/><Relationship Id="rId1211" Type="http://schemas.openxmlformats.org/officeDocument/2006/relationships/worksheet" Target="worksheets/sheet1211.xml"/><Relationship Id="rId220" Type="http://schemas.openxmlformats.org/officeDocument/2006/relationships/worksheet" Target="worksheets/sheet220.xml"/><Relationship Id="rId458" Type="http://schemas.openxmlformats.org/officeDocument/2006/relationships/worksheet" Target="worksheets/sheet458.xml"/><Relationship Id="rId665" Type="http://schemas.openxmlformats.org/officeDocument/2006/relationships/worksheet" Target="worksheets/sheet665.xml"/><Relationship Id="rId872" Type="http://schemas.openxmlformats.org/officeDocument/2006/relationships/worksheet" Target="worksheets/sheet872.xml"/><Relationship Id="rId1088" Type="http://schemas.openxmlformats.org/officeDocument/2006/relationships/worksheet" Target="worksheets/sheet1088.xml"/><Relationship Id="rId1295" Type="http://schemas.openxmlformats.org/officeDocument/2006/relationships/worksheet" Target="worksheets/sheet1295.xml"/><Relationship Id="rId1309" Type="http://schemas.openxmlformats.org/officeDocument/2006/relationships/worksheet" Target="worksheets/sheet1309.xml"/><Relationship Id="rId1516" Type="http://schemas.openxmlformats.org/officeDocument/2006/relationships/worksheet" Target="worksheets/sheet1516.xml"/><Relationship Id="rId15" Type="http://schemas.openxmlformats.org/officeDocument/2006/relationships/worksheet" Target="worksheets/sheet15.xml"/><Relationship Id="rId318" Type="http://schemas.openxmlformats.org/officeDocument/2006/relationships/worksheet" Target="worksheets/sheet318.xml"/><Relationship Id="rId525" Type="http://schemas.openxmlformats.org/officeDocument/2006/relationships/worksheet" Target="worksheets/sheet525.xml"/><Relationship Id="rId732" Type="http://schemas.openxmlformats.org/officeDocument/2006/relationships/worksheet" Target="worksheets/sheet732.xml"/><Relationship Id="rId1155" Type="http://schemas.openxmlformats.org/officeDocument/2006/relationships/worksheet" Target="worksheets/sheet1155.xml"/><Relationship Id="rId1362" Type="http://schemas.openxmlformats.org/officeDocument/2006/relationships/worksheet" Target="worksheets/sheet1362.xml"/><Relationship Id="rId99" Type="http://schemas.openxmlformats.org/officeDocument/2006/relationships/worksheet" Target="worksheets/sheet99.xml"/><Relationship Id="rId164" Type="http://schemas.openxmlformats.org/officeDocument/2006/relationships/worksheet" Target="worksheets/sheet164.xml"/><Relationship Id="rId371" Type="http://schemas.openxmlformats.org/officeDocument/2006/relationships/worksheet" Target="worksheets/sheet371.xml"/><Relationship Id="rId1015" Type="http://schemas.openxmlformats.org/officeDocument/2006/relationships/worksheet" Target="worksheets/sheet1015.xml"/><Relationship Id="rId1222" Type="http://schemas.openxmlformats.org/officeDocument/2006/relationships/worksheet" Target="worksheets/sheet1222.xml"/><Relationship Id="rId469" Type="http://schemas.openxmlformats.org/officeDocument/2006/relationships/worksheet" Target="worksheets/sheet469.xml"/><Relationship Id="rId676" Type="http://schemas.openxmlformats.org/officeDocument/2006/relationships/worksheet" Target="worksheets/sheet676.xml"/><Relationship Id="rId883" Type="http://schemas.openxmlformats.org/officeDocument/2006/relationships/worksheet" Target="worksheets/sheet883.xml"/><Relationship Id="rId1099" Type="http://schemas.openxmlformats.org/officeDocument/2006/relationships/worksheet" Target="worksheets/sheet1099.xml"/><Relationship Id="rId1527" Type="http://schemas.openxmlformats.org/officeDocument/2006/relationships/worksheet" Target="worksheets/sheet1527.xml"/><Relationship Id="rId26" Type="http://schemas.openxmlformats.org/officeDocument/2006/relationships/worksheet" Target="worksheets/sheet26.xml"/><Relationship Id="rId231" Type="http://schemas.openxmlformats.org/officeDocument/2006/relationships/worksheet" Target="worksheets/sheet231.xml"/><Relationship Id="rId329" Type="http://schemas.openxmlformats.org/officeDocument/2006/relationships/worksheet" Target="worksheets/sheet329.xml"/><Relationship Id="rId536" Type="http://schemas.openxmlformats.org/officeDocument/2006/relationships/worksheet" Target="worksheets/sheet536.xml"/><Relationship Id="rId1166" Type="http://schemas.openxmlformats.org/officeDocument/2006/relationships/worksheet" Target="worksheets/sheet1166.xml"/><Relationship Id="rId1373" Type="http://schemas.openxmlformats.org/officeDocument/2006/relationships/worksheet" Target="worksheets/sheet1373.xml"/><Relationship Id="rId175" Type="http://schemas.openxmlformats.org/officeDocument/2006/relationships/worksheet" Target="worksheets/sheet175.xml"/><Relationship Id="rId743" Type="http://schemas.openxmlformats.org/officeDocument/2006/relationships/worksheet" Target="worksheets/sheet743.xml"/><Relationship Id="rId950" Type="http://schemas.openxmlformats.org/officeDocument/2006/relationships/worksheet" Target="worksheets/sheet950.xml"/><Relationship Id="rId1026" Type="http://schemas.openxmlformats.org/officeDocument/2006/relationships/worksheet" Target="worksheets/sheet1026.xml"/><Relationship Id="rId1580" Type="http://schemas.openxmlformats.org/officeDocument/2006/relationships/worksheet" Target="worksheets/sheet1580.xml"/><Relationship Id="rId382" Type="http://schemas.openxmlformats.org/officeDocument/2006/relationships/worksheet" Target="worksheets/sheet382.xml"/><Relationship Id="rId603" Type="http://schemas.openxmlformats.org/officeDocument/2006/relationships/worksheet" Target="worksheets/sheet603.xml"/><Relationship Id="rId687" Type="http://schemas.openxmlformats.org/officeDocument/2006/relationships/worksheet" Target="worksheets/sheet687.xml"/><Relationship Id="rId810" Type="http://schemas.openxmlformats.org/officeDocument/2006/relationships/worksheet" Target="worksheets/sheet810.xml"/><Relationship Id="rId908" Type="http://schemas.openxmlformats.org/officeDocument/2006/relationships/worksheet" Target="worksheets/sheet908.xml"/><Relationship Id="rId1233" Type="http://schemas.openxmlformats.org/officeDocument/2006/relationships/worksheet" Target="worksheets/sheet1233.xml"/><Relationship Id="rId1440" Type="http://schemas.openxmlformats.org/officeDocument/2006/relationships/worksheet" Target="worksheets/sheet1440.xml"/><Relationship Id="rId1538" Type="http://schemas.openxmlformats.org/officeDocument/2006/relationships/worksheet" Target="worksheets/sheet1538.xml"/><Relationship Id="rId242" Type="http://schemas.openxmlformats.org/officeDocument/2006/relationships/worksheet" Target="worksheets/sheet242.xml"/><Relationship Id="rId894" Type="http://schemas.openxmlformats.org/officeDocument/2006/relationships/worksheet" Target="worksheets/sheet894.xml"/><Relationship Id="rId1177" Type="http://schemas.openxmlformats.org/officeDocument/2006/relationships/worksheet" Target="worksheets/sheet1177.xml"/><Relationship Id="rId1300" Type="http://schemas.openxmlformats.org/officeDocument/2006/relationships/worksheet" Target="worksheets/sheet1300.xml"/><Relationship Id="rId37" Type="http://schemas.openxmlformats.org/officeDocument/2006/relationships/worksheet" Target="worksheets/sheet37.xml"/><Relationship Id="rId102" Type="http://schemas.openxmlformats.org/officeDocument/2006/relationships/worksheet" Target="worksheets/sheet102.xml"/><Relationship Id="rId547" Type="http://schemas.openxmlformats.org/officeDocument/2006/relationships/worksheet" Target="worksheets/sheet547.xml"/><Relationship Id="rId754" Type="http://schemas.openxmlformats.org/officeDocument/2006/relationships/worksheet" Target="worksheets/sheet754.xml"/><Relationship Id="rId961" Type="http://schemas.openxmlformats.org/officeDocument/2006/relationships/worksheet" Target="worksheets/sheet961.xml"/><Relationship Id="rId1384" Type="http://schemas.openxmlformats.org/officeDocument/2006/relationships/worksheet" Target="worksheets/sheet1384.xml"/><Relationship Id="rId1591" Type="http://schemas.openxmlformats.org/officeDocument/2006/relationships/worksheet" Target="worksheets/sheet1591.xml"/><Relationship Id="rId1605" Type="http://schemas.openxmlformats.org/officeDocument/2006/relationships/externalLink" Target="externalLinks/externalLink3.xml"/><Relationship Id="rId90" Type="http://schemas.openxmlformats.org/officeDocument/2006/relationships/worksheet" Target="worksheets/sheet90.xml"/><Relationship Id="rId186" Type="http://schemas.openxmlformats.org/officeDocument/2006/relationships/worksheet" Target="worksheets/sheet186.xml"/><Relationship Id="rId393" Type="http://schemas.openxmlformats.org/officeDocument/2006/relationships/worksheet" Target="worksheets/sheet393.xml"/><Relationship Id="rId407" Type="http://schemas.openxmlformats.org/officeDocument/2006/relationships/worksheet" Target="worksheets/sheet407.xml"/><Relationship Id="rId614" Type="http://schemas.openxmlformats.org/officeDocument/2006/relationships/worksheet" Target="worksheets/sheet614.xml"/><Relationship Id="rId821" Type="http://schemas.openxmlformats.org/officeDocument/2006/relationships/worksheet" Target="worksheets/sheet821.xml"/><Relationship Id="rId1037" Type="http://schemas.openxmlformats.org/officeDocument/2006/relationships/worksheet" Target="worksheets/sheet1037.xml"/><Relationship Id="rId1244" Type="http://schemas.openxmlformats.org/officeDocument/2006/relationships/worksheet" Target="worksheets/sheet1244.xml"/><Relationship Id="rId1451" Type="http://schemas.openxmlformats.org/officeDocument/2006/relationships/worksheet" Target="worksheets/sheet1451.xml"/><Relationship Id="rId253" Type="http://schemas.openxmlformats.org/officeDocument/2006/relationships/worksheet" Target="worksheets/sheet253.xml"/><Relationship Id="rId460" Type="http://schemas.openxmlformats.org/officeDocument/2006/relationships/worksheet" Target="worksheets/sheet460.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311" Type="http://schemas.openxmlformats.org/officeDocument/2006/relationships/worksheet" Target="worksheets/sheet1311.xml"/><Relationship Id="rId1549" Type="http://schemas.openxmlformats.org/officeDocument/2006/relationships/worksheet" Target="worksheets/sheet1549.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65" Type="http://schemas.openxmlformats.org/officeDocument/2006/relationships/worksheet" Target="worksheets/sheet765.xml"/><Relationship Id="rId972" Type="http://schemas.openxmlformats.org/officeDocument/2006/relationships/worksheet" Target="worksheets/sheet972.xml"/><Relationship Id="rId1188" Type="http://schemas.openxmlformats.org/officeDocument/2006/relationships/worksheet" Target="worksheets/sheet1188.xml"/><Relationship Id="rId1395" Type="http://schemas.openxmlformats.org/officeDocument/2006/relationships/worksheet" Target="worksheets/sheet1395.xml"/><Relationship Id="rId1409" Type="http://schemas.openxmlformats.org/officeDocument/2006/relationships/worksheet" Target="worksheets/sheet1409.xml"/><Relationship Id="rId197" Type="http://schemas.openxmlformats.org/officeDocument/2006/relationships/worksheet" Target="worksheets/sheet197.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1255" Type="http://schemas.openxmlformats.org/officeDocument/2006/relationships/worksheet" Target="worksheets/sheet1255.xml"/><Relationship Id="rId1462" Type="http://schemas.openxmlformats.org/officeDocument/2006/relationships/worksheet" Target="worksheets/sheet1462.xml"/><Relationship Id="rId264" Type="http://schemas.openxmlformats.org/officeDocument/2006/relationships/worksheet" Target="worksheets/sheet264.xml"/><Relationship Id="rId471" Type="http://schemas.openxmlformats.org/officeDocument/2006/relationships/worksheet" Target="worksheets/sheet471.xml"/><Relationship Id="rId1115" Type="http://schemas.openxmlformats.org/officeDocument/2006/relationships/worksheet" Target="worksheets/sheet1115.xml"/><Relationship Id="rId1322" Type="http://schemas.openxmlformats.org/officeDocument/2006/relationships/worksheet" Target="worksheets/sheet1322.xml"/><Relationship Id="rId59" Type="http://schemas.openxmlformats.org/officeDocument/2006/relationships/worksheet" Target="worksheets/sheet59.xml"/><Relationship Id="rId124" Type="http://schemas.openxmlformats.org/officeDocument/2006/relationships/worksheet" Target="worksheets/sheet124.xml"/><Relationship Id="rId569" Type="http://schemas.openxmlformats.org/officeDocument/2006/relationships/worksheet" Target="worksheets/sheet569.xml"/><Relationship Id="rId776" Type="http://schemas.openxmlformats.org/officeDocument/2006/relationships/worksheet" Target="worksheets/sheet776.xml"/><Relationship Id="rId983" Type="http://schemas.openxmlformats.org/officeDocument/2006/relationships/worksheet" Target="worksheets/sheet983.xml"/><Relationship Id="rId1199" Type="http://schemas.openxmlformats.org/officeDocument/2006/relationships/worksheet" Target="worksheets/sheet1199.xml"/><Relationship Id="rId331" Type="http://schemas.openxmlformats.org/officeDocument/2006/relationships/worksheet" Target="worksheets/sheet331.xml"/><Relationship Id="rId429" Type="http://schemas.openxmlformats.org/officeDocument/2006/relationships/worksheet" Target="worksheets/sheet429.xml"/><Relationship Id="rId636" Type="http://schemas.openxmlformats.org/officeDocument/2006/relationships/worksheet" Target="worksheets/sheet636.xml"/><Relationship Id="rId1059" Type="http://schemas.openxmlformats.org/officeDocument/2006/relationships/worksheet" Target="worksheets/sheet1059.xml"/><Relationship Id="rId1266" Type="http://schemas.openxmlformats.org/officeDocument/2006/relationships/worksheet" Target="worksheets/sheet1266.xml"/><Relationship Id="rId1473" Type="http://schemas.openxmlformats.org/officeDocument/2006/relationships/worksheet" Target="worksheets/sheet1473.xml"/><Relationship Id="rId843" Type="http://schemas.openxmlformats.org/officeDocument/2006/relationships/worksheet" Target="worksheets/sheet843.xml"/><Relationship Id="rId1126" Type="http://schemas.openxmlformats.org/officeDocument/2006/relationships/worksheet" Target="worksheets/sheet1126.xml"/><Relationship Id="rId275" Type="http://schemas.openxmlformats.org/officeDocument/2006/relationships/worksheet" Target="worksheets/sheet275.xml"/><Relationship Id="rId482" Type="http://schemas.openxmlformats.org/officeDocument/2006/relationships/worksheet" Target="worksheets/sheet482.xml"/><Relationship Id="rId703" Type="http://schemas.openxmlformats.org/officeDocument/2006/relationships/worksheet" Target="worksheets/sheet703.xml"/><Relationship Id="rId910" Type="http://schemas.openxmlformats.org/officeDocument/2006/relationships/worksheet" Target="worksheets/sheet910.xml"/><Relationship Id="rId1333" Type="http://schemas.openxmlformats.org/officeDocument/2006/relationships/worksheet" Target="worksheets/sheet1333.xml"/><Relationship Id="rId1540" Type="http://schemas.openxmlformats.org/officeDocument/2006/relationships/worksheet" Target="worksheets/sheet1540.xml"/><Relationship Id="rId135" Type="http://schemas.openxmlformats.org/officeDocument/2006/relationships/worksheet" Target="worksheets/sheet135.xml"/><Relationship Id="rId342" Type="http://schemas.openxmlformats.org/officeDocument/2006/relationships/worksheet" Target="worksheets/sheet342.xml"/><Relationship Id="rId787" Type="http://schemas.openxmlformats.org/officeDocument/2006/relationships/worksheet" Target="worksheets/sheet787.xml"/><Relationship Id="rId994" Type="http://schemas.openxmlformats.org/officeDocument/2006/relationships/worksheet" Target="worksheets/sheet994.xml"/><Relationship Id="rId1400" Type="http://schemas.openxmlformats.org/officeDocument/2006/relationships/worksheet" Target="worksheets/sheet1400.xml"/><Relationship Id="rId202" Type="http://schemas.openxmlformats.org/officeDocument/2006/relationships/worksheet" Target="worksheets/sheet202.xml"/><Relationship Id="rId647" Type="http://schemas.openxmlformats.org/officeDocument/2006/relationships/worksheet" Target="worksheets/sheet647.xml"/><Relationship Id="rId854" Type="http://schemas.openxmlformats.org/officeDocument/2006/relationships/worksheet" Target="worksheets/sheet854.xml"/><Relationship Id="rId1277" Type="http://schemas.openxmlformats.org/officeDocument/2006/relationships/worksheet" Target="worksheets/sheet1277.xml"/><Relationship Id="rId1484" Type="http://schemas.openxmlformats.org/officeDocument/2006/relationships/worksheet" Target="worksheets/sheet1484.xml"/><Relationship Id="rId286" Type="http://schemas.openxmlformats.org/officeDocument/2006/relationships/worksheet" Target="worksheets/sheet286.xml"/><Relationship Id="rId493" Type="http://schemas.openxmlformats.org/officeDocument/2006/relationships/worksheet" Target="worksheets/sheet493.xml"/><Relationship Id="rId507" Type="http://schemas.openxmlformats.org/officeDocument/2006/relationships/worksheet" Target="worksheets/sheet507.xml"/><Relationship Id="rId714" Type="http://schemas.openxmlformats.org/officeDocument/2006/relationships/worksheet" Target="worksheets/sheet714.xml"/><Relationship Id="rId921" Type="http://schemas.openxmlformats.org/officeDocument/2006/relationships/worksheet" Target="worksheets/sheet921.xml"/><Relationship Id="rId1137" Type="http://schemas.openxmlformats.org/officeDocument/2006/relationships/worksheet" Target="worksheets/sheet1137.xml"/><Relationship Id="rId1344" Type="http://schemas.openxmlformats.org/officeDocument/2006/relationships/worksheet" Target="worksheets/sheet1344.xml"/><Relationship Id="rId1551" Type="http://schemas.openxmlformats.org/officeDocument/2006/relationships/worksheet" Target="worksheets/sheet1551.xml"/><Relationship Id="rId50" Type="http://schemas.openxmlformats.org/officeDocument/2006/relationships/worksheet" Target="worksheets/sheet50.xml"/><Relationship Id="rId146" Type="http://schemas.openxmlformats.org/officeDocument/2006/relationships/worksheet" Target="worksheets/sheet146.xml"/><Relationship Id="rId353" Type="http://schemas.openxmlformats.org/officeDocument/2006/relationships/worksheet" Target="worksheets/sheet353.xml"/><Relationship Id="rId560" Type="http://schemas.openxmlformats.org/officeDocument/2006/relationships/worksheet" Target="worksheets/sheet560.xml"/><Relationship Id="rId798" Type="http://schemas.openxmlformats.org/officeDocument/2006/relationships/worksheet" Target="worksheets/sheet798.xml"/><Relationship Id="rId1190" Type="http://schemas.openxmlformats.org/officeDocument/2006/relationships/worksheet" Target="worksheets/sheet1190.xml"/><Relationship Id="rId1204" Type="http://schemas.openxmlformats.org/officeDocument/2006/relationships/worksheet" Target="worksheets/sheet1204.xml"/><Relationship Id="rId1411" Type="http://schemas.openxmlformats.org/officeDocument/2006/relationships/worksheet" Target="worksheets/sheet1411.xml"/><Relationship Id="rId213" Type="http://schemas.openxmlformats.org/officeDocument/2006/relationships/worksheet" Target="worksheets/sheet213.xml"/><Relationship Id="rId420" Type="http://schemas.openxmlformats.org/officeDocument/2006/relationships/worksheet" Target="worksheets/sheet420.xml"/><Relationship Id="rId658" Type="http://schemas.openxmlformats.org/officeDocument/2006/relationships/worksheet" Target="worksheets/sheet658.xml"/><Relationship Id="rId865" Type="http://schemas.openxmlformats.org/officeDocument/2006/relationships/worksheet" Target="worksheets/sheet865.xml"/><Relationship Id="rId1050" Type="http://schemas.openxmlformats.org/officeDocument/2006/relationships/worksheet" Target="worksheets/sheet1050.xml"/><Relationship Id="rId1288" Type="http://schemas.openxmlformats.org/officeDocument/2006/relationships/worksheet" Target="worksheets/sheet1288.xml"/><Relationship Id="rId1495" Type="http://schemas.openxmlformats.org/officeDocument/2006/relationships/worksheet" Target="worksheets/sheet1495.xml"/><Relationship Id="rId1509" Type="http://schemas.openxmlformats.org/officeDocument/2006/relationships/worksheet" Target="worksheets/sheet1509.xml"/><Relationship Id="rId297" Type="http://schemas.openxmlformats.org/officeDocument/2006/relationships/worksheet" Target="worksheets/sheet297.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148" Type="http://schemas.openxmlformats.org/officeDocument/2006/relationships/worksheet" Target="worksheets/sheet1148.xml"/><Relationship Id="rId1355" Type="http://schemas.openxmlformats.org/officeDocument/2006/relationships/worksheet" Target="worksheets/sheet1355.xml"/><Relationship Id="rId1562" Type="http://schemas.openxmlformats.org/officeDocument/2006/relationships/worksheet" Target="worksheets/sheet1562.xml"/><Relationship Id="rId157" Type="http://schemas.openxmlformats.org/officeDocument/2006/relationships/worksheet" Target="worksheets/sheet157.xml"/><Relationship Id="rId364" Type="http://schemas.openxmlformats.org/officeDocument/2006/relationships/worksheet" Target="worksheets/sheet364.xml"/><Relationship Id="rId1008" Type="http://schemas.openxmlformats.org/officeDocument/2006/relationships/worksheet" Target="worksheets/sheet1008.xml"/><Relationship Id="rId1215" Type="http://schemas.openxmlformats.org/officeDocument/2006/relationships/worksheet" Target="worksheets/sheet1215.xml"/><Relationship Id="rId1422" Type="http://schemas.openxmlformats.org/officeDocument/2006/relationships/worksheet" Target="worksheets/sheet1422.xml"/><Relationship Id="rId61" Type="http://schemas.openxmlformats.org/officeDocument/2006/relationships/worksheet" Target="worksheets/sheet61.xml"/><Relationship Id="rId571" Type="http://schemas.openxmlformats.org/officeDocument/2006/relationships/worksheet" Target="worksheets/sheet571.xml"/><Relationship Id="rId669" Type="http://schemas.openxmlformats.org/officeDocument/2006/relationships/worksheet" Target="worksheets/sheet669.xml"/><Relationship Id="rId876" Type="http://schemas.openxmlformats.org/officeDocument/2006/relationships/worksheet" Target="worksheets/sheet876.xml"/><Relationship Id="rId1299" Type="http://schemas.openxmlformats.org/officeDocument/2006/relationships/worksheet" Target="worksheets/sheet1299.xml"/><Relationship Id="rId19" Type="http://schemas.openxmlformats.org/officeDocument/2006/relationships/worksheet" Target="worksheets/sheet19.xml"/><Relationship Id="rId224" Type="http://schemas.openxmlformats.org/officeDocument/2006/relationships/worksheet" Target="worksheets/sheet224.xml"/><Relationship Id="rId431" Type="http://schemas.openxmlformats.org/officeDocument/2006/relationships/worksheet" Target="worksheets/sheet431.xml"/><Relationship Id="rId529" Type="http://schemas.openxmlformats.org/officeDocument/2006/relationships/worksheet" Target="worksheets/sheet529.xml"/><Relationship Id="rId736" Type="http://schemas.openxmlformats.org/officeDocument/2006/relationships/worksheet" Target="worksheets/sheet736.xml"/><Relationship Id="rId1061" Type="http://schemas.openxmlformats.org/officeDocument/2006/relationships/worksheet" Target="worksheets/sheet1061.xml"/><Relationship Id="rId1159" Type="http://schemas.openxmlformats.org/officeDocument/2006/relationships/worksheet" Target="worksheets/sheet1159.xml"/><Relationship Id="rId1366" Type="http://schemas.openxmlformats.org/officeDocument/2006/relationships/worksheet" Target="worksheets/sheet1366.xml"/><Relationship Id="rId168" Type="http://schemas.openxmlformats.org/officeDocument/2006/relationships/worksheet" Target="worksheets/sheet168.xml"/><Relationship Id="rId943" Type="http://schemas.openxmlformats.org/officeDocument/2006/relationships/worksheet" Target="worksheets/sheet943.xml"/><Relationship Id="rId1019" Type="http://schemas.openxmlformats.org/officeDocument/2006/relationships/worksheet" Target="worksheets/sheet1019.xml"/><Relationship Id="rId1573" Type="http://schemas.openxmlformats.org/officeDocument/2006/relationships/worksheet" Target="worksheets/sheet1573.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803" Type="http://schemas.openxmlformats.org/officeDocument/2006/relationships/worksheet" Target="worksheets/sheet803.xml"/><Relationship Id="rId1226" Type="http://schemas.openxmlformats.org/officeDocument/2006/relationships/worksheet" Target="worksheets/sheet1226.xml"/><Relationship Id="rId1433" Type="http://schemas.openxmlformats.org/officeDocument/2006/relationships/worksheet" Target="worksheets/sheet1433.xml"/><Relationship Id="rId3" Type="http://schemas.openxmlformats.org/officeDocument/2006/relationships/worksheet" Target="worksheets/sheet3.xml"/><Relationship Id="rId235" Type="http://schemas.openxmlformats.org/officeDocument/2006/relationships/worksheet" Target="worksheets/sheet235.xml"/><Relationship Id="rId442" Type="http://schemas.openxmlformats.org/officeDocument/2006/relationships/worksheet" Target="worksheets/sheet442.xml"/><Relationship Id="rId887" Type="http://schemas.openxmlformats.org/officeDocument/2006/relationships/worksheet" Target="worksheets/sheet887.xml"/><Relationship Id="rId1072" Type="http://schemas.openxmlformats.org/officeDocument/2006/relationships/worksheet" Target="worksheets/sheet1072.xml"/><Relationship Id="rId1500" Type="http://schemas.openxmlformats.org/officeDocument/2006/relationships/worksheet" Target="worksheets/sheet1500.xml"/><Relationship Id="rId302" Type="http://schemas.openxmlformats.org/officeDocument/2006/relationships/worksheet" Target="worksheets/sheet302.xml"/><Relationship Id="rId747" Type="http://schemas.openxmlformats.org/officeDocument/2006/relationships/worksheet" Target="worksheets/sheet747.xml"/><Relationship Id="rId954" Type="http://schemas.openxmlformats.org/officeDocument/2006/relationships/worksheet" Target="worksheets/sheet954.xml"/><Relationship Id="rId1377" Type="http://schemas.openxmlformats.org/officeDocument/2006/relationships/worksheet" Target="worksheets/sheet1377.xml"/><Relationship Id="rId1584" Type="http://schemas.openxmlformats.org/officeDocument/2006/relationships/worksheet" Target="worksheets/sheet1584.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93" Type="http://schemas.openxmlformats.org/officeDocument/2006/relationships/worksheet" Target="worksheets/sheet593.xml"/><Relationship Id="rId607" Type="http://schemas.openxmlformats.org/officeDocument/2006/relationships/worksheet" Target="worksheets/sheet607.xml"/><Relationship Id="rId814" Type="http://schemas.openxmlformats.org/officeDocument/2006/relationships/worksheet" Target="worksheets/sheet814.xml"/><Relationship Id="rId1237" Type="http://schemas.openxmlformats.org/officeDocument/2006/relationships/worksheet" Target="worksheets/sheet1237.xml"/><Relationship Id="rId1444" Type="http://schemas.openxmlformats.org/officeDocument/2006/relationships/worksheet" Target="worksheets/sheet1444.xml"/><Relationship Id="rId246" Type="http://schemas.openxmlformats.org/officeDocument/2006/relationships/worksheet" Target="worksheets/sheet246.xml"/><Relationship Id="rId453" Type="http://schemas.openxmlformats.org/officeDocument/2006/relationships/worksheet" Target="worksheets/sheet453.xml"/><Relationship Id="rId660" Type="http://schemas.openxmlformats.org/officeDocument/2006/relationships/worksheet" Target="worksheets/sheet660.xml"/><Relationship Id="rId898" Type="http://schemas.openxmlformats.org/officeDocument/2006/relationships/worksheet" Target="worksheets/sheet898.xml"/><Relationship Id="rId1083" Type="http://schemas.openxmlformats.org/officeDocument/2006/relationships/worksheet" Target="worksheets/sheet1083.xml"/><Relationship Id="rId1290" Type="http://schemas.openxmlformats.org/officeDocument/2006/relationships/worksheet" Target="worksheets/sheet1290.xml"/><Relationship Id="rId1304" Type="http://schemas.openxmlformats.org/officeDocument/2006/relationships/worksheet" Target="worksheets/sheet1304.xml"/><Relationship Id="rId1511" Type="http://schemas.openxmlformats.org/officeDocument/2006/relationships/worksheet" Target="worksheets/sheet1511.xml"/><Relationship Id="rId106" Type="http://schemas.openxmlformats.org/officeDocument/2006/relationships/worksheet" Target="worksheets/sheet106.xml"/><Relationship Id="rId313" Type="http://schemas.openxmlformats.org/officeDocument/2006/relationships/worksheet" Target="worksheets/sheet313.xml"/><Relationship Id="rId758" Type="http://schemas.openxmlformats.org/officeDocument/2006/relationships/worksheet" Target="worksheets/sheet758.xml"/><Relationship Id="rId965" Type="http://schemas.openxmlformats.org/officeDocument/2006/relationships/worksheet" Target="worksheets/sheet965.xml"/><Relationship Id="rId1150" Type="http://schemas.openxmlformats.org/officeDocument/2006/relationships/worksheet" Target="worksheets/sheet1150.xml"/><Relationship Id="rId1388" Type="http://schemas.openxmlformats.org/officeDocument/2006/relationships/worksheet" Target="worksheets/sheet1388.xml"/><Relationship Id="rId1595" Type="http://schemas.openxmlformats.org/officeDocument/2006/relationships/worksheet" Target="worksheets/sheet1595.xml"/><Relationship Id="rId1609" Type="http://schemas.openxmlformats.org/officeDocument/2006/relationships/styles" Target="styles.xml"/><Relationship Id="rId10" Type="http://schemas.openxmlformats.org/officeDocument/2006/relationships/worksheet" Target="worksheets/sheet10.xml"/><Relationship Id="rId94" Type="http://schemas.openxmlformats.org/officeDocument/2006/relationships/worksheet" Target="worksheets/sheet94.xml"/><Relationship Id="rId397" Type="http://schemas.openxmlformats.org/officeDocument/2006/relationships/worksheet" Target="worksheets/sheet397.xml"/><Relationship Id="rId520" Type="http://schemas.openxmlformats.org/officeDocument/2006/relationships/worksheet" Target="worksheets/sheet520.xml"/><Relationship Id="rId618" Type="http://schemas.openxmlformats.org/officeDocument/2006/relationships/worksheet" Target="worksheets/sheet618.xml"/><Relationship Id="rId825" Type="http://schemas.openxmlformats.org/officeDocument/2006/relationships/worksheet" Target="worksheets/sheet825.xml"/><Relationship Id="rId1248" Type="http://schemas.openxmlformats.org/officeDocument/2006/relationships/worksheet" Target="worksheets/sheet1248.xml"/><Relationship Id="rId1455" Type="http://schemas.openxmlformats.org/officeDocument/2006/relationships/worksheet" Target="worksheets/sheet1455.xml"/><Relationship Id="rId257" Type="http://schemas.openxmlformats.org/officeDocument/2006/relationships/worksheet" Target="worksheets/sheet257.xml"/><Relationship Id="rId464" Type="http://schemas.openxmlformats.org/officeDocument/2006/relationships/worksheet" Target="worksheets/sheet464.xml"/><Relationship Id="rId1010" Type="http://schemas.openxmlformats.org/officeDocument/2006/relationships/worksheet" Target="worksheets/sheet1010.xml"/><Relationship Id="rId1094" Type="http://schemas.openxmlformats.org/officeDocument/2006/relationships/worksheet" Target="worksheets/sheet1094.xml"/><Relationship Id="rId1108" Type="http://schemas.openxmlformats.org/officeDocument/2006/relationships/worksheet" Target="worksheets/sheet1108.xml"/><Relationship Id="rId1315" Type="http://schemas.openxmlformats.org/officeDocument/2006/relationships/worksheet" Target="worksheets/sheet1315.xml"/><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1399" Type="http://schemas.openxmlformats.org/officeDocument/2006/relationships/worksheet" Target="worksheets/sheet1399.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worksheet" Target="worksheets/sheet1161.xml"/><Relationship Id="rId1259" Type="http://schemas.openxmlformats.org/officeDocument/2006/relationships/worksheet" Target="worksheets/sheet1259.xml"/><Relationship Id="rId1466" Type="http://schemas.openxmlformats.org/officeDocument/2006/relationships/worksheet" Target="worksheets/sheet1466.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903" Type="http://schemas.openxmlformats.org/officeDocument/2006/relationships/worksheet" Target="worksheets/sheet903.xml"/><Relationship Id="rId1326" Type="http://schemas.openxmlformats.org/officeDocument/2006/relationships/worksheet" Target="worksheets/sheet1326.xml"/><Relationship Id="rId1533" Type="http://schemas.openxmlformats.org/officeDocument/2006/relationships/worksheet" Target="worksheets/sheet1533.xml"/><Relationship Id="rId32" Type="http://schemas.openxmlformats.org/officeDocument/2006/relationships/worksheet" Target="worksheets/sheet32.xml"/><Relationship Id="rId1600" Type="http://schemas.openxmlformats.org/officeDocument/2006/relationships/worksheet" Target="worksheets/sheet1600.xml"/><Relationship Id="rId181" Type="http://schemas.openxmlformats.org/officeDocument/2006/relationships/worksheet" Target="worksheets/sheet181.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183" Type="http://schemas.openxmlformats.org/officeDocument/2006/relationships/worksheet" Target="worksheets/sheet1183.xml"/><Relationship Id="rId1390" Type="http://schemas.openxmlformats.org/officeDocument/2006/relationships/worksheet" Target="worksheets/sheet1390.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1488" Type="http://schemas.openxmlformats.org/officeDocument/2006/relationships/worksheet" Target="worksheets/sheet1488.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1250" Type="http://schemas.openxmlformats.org/officeDocument/2006/relationships/worksheet" Target="worksheets/sheet1250.xml"/><Relationship Id="rId1348" Type="http://schemas.openxmlformats.org/officeDocument/2006/relationships/worksheet" Target="worksheets/sheet1348.xml"/><Relationship Id="rId1555" Type="http://schemas.openxmlformats.org/officeDocument/2006/relationships/worksheet" Target="worksheets/sheet1555.xml"/><Relationship Id="rId1110" Type="http://schemas.openxmlformats.org/officeDocument/2006/relationships/worksheet" Target="worksheets/sheet1110.xml"/><Relationship Id="rId1208" Type="http://schemas.openxmlformats.org/officeDocument/2006/relationships/worksheet" Target="worksheets/sheet1208.xml"/><Relationship Id="rId1415" Type="http://schemas.openxmlformats.org/officeDocument/2006/relationships/worksheet" Target="worksheets/sheet1415.xml"/><Relationship Id="rId54" Type="http://schemas.openxmlformats.org/officeDocument/2006/relationships/worksheet" Target="worksheets/sheet54.xml"/><Relationship Id="rId270" Type="http://schemas.openxmlformats.org/officeDocument/2006/relationships/worksheet" Target="worksheets/sheet270.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1272" Type="http://schemas.openxmlformats.org/officeDocument/2006/relationships/worksheet" Target="worksheets/sheet1272.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1577" Type="http://schemas.openxmlformats.org/officeDocument/2006/relationships/worksheet" Target="worksheets/sheet1577.xml"/><Relationship Id="rId76" Type="http://schemas.openxmlformats.org/officeDocument/2006/relationships/worksheet" Target="worksheets/sheet76.xml"/><Relationship Id="rId807" Type="http://schemas.openxmlformats.org/officeDocument/2006/relationships/worksheet" Target="worksheets/sheet807.xml"/><Relationship Id="rId1437" Type="http://schemas.openxmlformats.org/officeDocument/2006/relationships/worksheet" Target="worksheets/sheet1437.xml"/><Relationship Id="rId1504" Type="http://schemas.openxmlformats.org/officeDocument/2006/relationships/worksheet" Target="worksheets/sheet1504.xml"/><Relationship Id="rId292" Type="http://schemas.openxmlformats.org/officeDocument/2006/relationships/worksheet" Target="worksheets/sheet292.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087" Type="http://schemas.openxmlformats.org/officeDocument/2006/relationships/worksheet" Target="worksheets/sheet1087.xml"/><Relationship Id="rId1294" Type="http://schemas.openxmlformats.org/officeDocument/2006/relationships/worksheet" Target="worksheets/sheet1294.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599" Type="http://schemas.openxmlformats.org/officeDocument/2006/relationships/worksheet" Target="worksheets/sheet1599.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1361" Type="http://schemas.openxmlformats.org/officeDocument/2006/relationships/worksheet" Target="worksheets/sheet1361.xml"/><Relationship Id="rId1459" Type="http://schemas.openxmlformats.org/officeDocument/2006/relationships/worksheet" Target="worksheets/sheet1459.xml"/><Relationship Id="rId98" Type="http://schemas.openxmlformats.org/officeDocument/2006/relationships/worksheet" Target="worksheets/sheet98.xml"/><Relationship Id="rId829" Type="http://schemas.openxmlformats.org/officeDocument/2006/relationships/worksheet" Target="worksheets/sheet829.xml"/><Relationship Id="rId1014" Type="http://schemas.openxmlformats.org/officeDocument/2006/relationships/worksheet" Target="worksheets/sheet1014.xml"/><Relationship Id="rId1221" Type="http://schemas.openxmlformats.org/officeDocument/2006/relationships/worksheet" Target="worksheets/sheet1221.xml"/><Relationship Id="rId1319" Type="http://schemas.openxmlformats.org/officeDocument/2006/relationships/worksheet" Target="worksheets/sheet1319.xml"/><Relationship Id="rId1526" Type="http://schemas.openxmlformats.org/officeDocument/2006/relationships/worksheet" Target="worksheets/sheet1526.xml"/><Relationship Id="rId25" Type="http://schemas.openxmlformats.org/officeDocument/2006/relationships/worksheet" Target="worksheets/sheet25.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176" Type="http://schemas.openxmlformats.org/officeDocument/2006/relationships/worksheet" Target="worksheets/sheet1176.xml"/><Relationship Id="rId1383" Type="http://schemas.openxmlformats.org/officeDocument/2006/relationships/worksheet" Target="worksheets/sheet1383.xml"/><Relationship Id="rId101" Type="http://schemas.openxmlformats.org/officeDocument/2006/relationships/worksheet" Target="worksheets/sheet101.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1243" Type="http://schemas.openxmlformats.org/officeDocument/2006/relationships/worksheet" Target="worksheets/sheet1243.xml"/><Relationship Id="rId1590" Type="http://schemas.openxmlformats.org/officeDocument/2006/relationships/worksheet" Target="worksheets/sheet1590.xml"/><Relationship Id="rId613" Type="http://schemas.openxmlformats.org/officeDocument/2006/relationships/worksheet" Target="worksheets/sheet613.xml"/><Relationship Id="rId820" Type="http://schemas.openxmlformats.org/officeDocument/2006/relationships/worksheet" Target="worksheets/sheet820.xml"/><Relationship Id="rId918" Type="http://schemas.openxmlformats.org/officeDocument/2006/relationships/worksheet" Target="worksheets/sheet918.xml"/><Relationship Id="rId1450" Type="http://schemas.openxmlformats.org/officeDocument/2006/relationships/worksheet" Target="worksheets/sheet1450.xml"/><Relationship Id="rId1548" Type="http://schemas.openxmlformats.org/officeDocument/2006/relationships/worksheet" Target="worksheets/sheet1548.xml"/><Relationship Id="rId1103" Type="http://schemas.openxmlformats.org/officeDocument/2006/relationships/worksheet" Target="worksheets/sheet1103.xml"/><Relationship Id="rId1310" Type="http://schemas.openxmlformats.org/officeDocument/2006/relationships/worksheet" Target="worksheets/sheet1310.xml"/><Relationship Id="rId1408" Type="http://schemas.openxmlformats.org/officeDocument/2006/relationships/worksheet" Target="worksheets/sheet1408.xml"/><Relationship Id="rId47" Type="http://schemas.openxmlformats.org/officeDocument/2006/relationships/worksheet" Target="worksheets/sheet47.xml"/><Relationship Id="rId196" Type="http://schemas.openxmlformats.org/officeDocument/2006/relationships/worksheet" Target="worksheets/sheet196.xml"/><Relationship Id="rId263" Type="http://schemas.openxmlformats.org/officeDocument/2006/relationships/worksheet" Target="worksheets/sheet263.xml"/><Relationship Id="rId470" Type="http://schemas.openxmlformats.org/officeDocument/2006/relationships/worksheet" Target="worksheets/sheet470.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1198" Type="http://schemas.openxmlformats.org/officeDocument/2006/relationships/worksheet" Target="worksheets/sheet1198.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1265" Type="http://schemas.openxmlformats.org/officeDocument/2006/relationships/worksheet" Target="worksheets/sheet1265.xml"/><Relationship Id="rId1472" Type="http://schemas.openxmlformats.org/officeDocument/2006/relationships/worksheet" Target="worksheets/sheet1472.xml"/><Relationship Id="rId702" Type="http://schemas.openxmlformats.org/officeDocument/2006/relationships/worksheet" Target="worksheets/sheet702.xml"/><Relationship Id="rId1125" Type="http://schemas.openxmlformats.org/officeDocument/2006/relationships/worksheet" Target="worksheets/sheet1125.xml"/><Relationship Id="rId1332" Type="http://schemas.openxmlformats.org/officeDocument/2006/relationships/worksheet" Target="worksheets/sheet1332.xml"/><Relationship Id="rId69" Type="http://schemas.openxmlformats.org/officeDocument/2006/relationships/worksheet" Target="worksheets/sheet69.xml"/><Relationship Id="rId285" Type="http://schemas.openxmlformats.org/officeDocument/2006/relationships/worksheet" Target="worksheets/sheet285.xml"/><Relationship Id="rId492" Type="http://schemas.openxmlformats.org/officeDocument/2006/relationships/worksheet" Target="worksheets/sheet492.xml"/><Relationship Id="rId797" Type="http://schemas.openxmlformats.org/officeDocument/2006/relationships/worksheet" Target="worksheets/sheet797.xml"/><Relationship Id="rId145" Type="http://schemas.openxmlformats.org/officeDocument/2006/relationships/worksheet" Target="worksheets/sheet145.xml"/><Relationship Id="rId352" Type="http://schemas.openxmlformats.org/officeDocument/2006/relationships/worksheet" Target="worksheets/sheet352.xml"/><Relationship Id="rId1287" Type="http://schemas.openxmlformats.org/officeDocument/2006/relationships/worksheet" Target="worksheets/sheet1287.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1494" Type="http://schemas.openxmlformats.org/officeDocument/2006/relationships/worksheet" Target="worksheets/sheet1494.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1354" Type="http://schemas.openxmlformats.org/officeDocument/2006/relationships/worksheet" Target="worksheets/sheet1354.xml"/><Relationship Id="rId1561" Type="http://schemas.openxmlformats.org/officeDocument/2006/relationships/worksheet" Target="worksheets/sheet1561.xml"/><Relationship Id="rId60" Type="http://schemas.openxmlformats.org/officeDocument/2006/relationships/worksheet" Target="worksheets/sheet60.xml"/><Relationship Id="rId1007" Type="http://schemas.openxmlformats.org/officeDocument/2006/relationships/worksheet" Target="worksheets/sheet1007.xml"/><Relationship Id="rId1214" Type="http://schemas.openxmlformats.org/officeDocument/2006/relationships/worksheet" Target="worksheets/sheet1214.xml"/><Relationship Id="rId1421" Type="http://schemas.openxmlformats.org/officeDocument/2006/relationships/worksheet" Target="worksheets/sheet1421.xml"/><Relationship Id="rId1519" Type="http://schemas.openxmlformats.org/officeDocument/2006/relationships/worksheet" Target="worksheets/sheet1519.xml"/><Relationship Id="rId18" Type="http://schemas.openxmlformats.org/officeDocument/2006/relationships/worksheet" Target="worksheets/sheet18.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234" Type="http://schemas.openxmlformats.org/officeDocument/2006/relationships/worksheet" Target="worksheets/sheet234.xml"/><Relationship Id="rId679" Type="http://schemas.openxmlformats.org/officeDocument/2006/relationships/worksheet" Target="worksheets/sheet679.xml"/><Relationship Id="rId886" Type="http://schemas.openxmlformats.org/officeDocument/2006/relationships/worksheet" Target="worksheets/sheet886.xml"/><Relationship Id="rId2" Type="http://schemas.openxmlformats.org/officeDocument/2006/relationships/worksheet" Target="worksheets/sheet2.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worksheet" Target="worksheets/sheet1169.xml"/><Relationship Id="rId1376" Type="http://schemas.openxmlformats.org/officeDocument/2006/relationships/worksheet" Target="worksheets/sheet1376.xml"/><Relationship Id="rId1583" Type="http://schemas.openxmlformats.org/officeDocument/2006/relationships/worksheet" Target="worksheets/sheet1583.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1236" Type="http://schemas.openxmlformats.org/officeDocument/2006/relationships/worksheet" Target="worksheets/sheet1236.xml"/><Relationship Id="rId82" Type="http://schemas.openxmlformats.org/officeDocument/2006/relationships/worksheet" Target="worksheets/sheet82.xml"/><Relationship Id="rId606" Type="http://schemas.openxmlformats.org/officeDocument/2006/relationships/worksheet" Target="worksheets/sheet606.xml"/><Relationship Id="rId813" Type="http://schemas.openxmlformats.org/officeDocument/2006/relationships/worksheet" Target="worksheets/sheet813.xml"/><Relationship Id="rId1443" Type="http://schemas.openxmlformats.org/officeDocument/2006/relationships/worksheet" Target="worksheets/sheet1443.xml"/><Relationship Id="rId1303" Type="http://schemas.openxmlformats.org/officeDocument/2006/relationships/worksheet" Target="worksheets/sheet1303.xml"/><Relationship Id="rId1510" Type="http://schemas.openxmlformats.org/officeDocument/2006/relationships/worksheet" Target="worksheets/sheet1510.xml"/><Relationship Id="rId1608" Type="http://schemas.openxmlformats.org/officeDocument/2006/relationships/theme" Target="theme/theme1.xml"/><Relationship Id="rId189" Type="http://schemas.openxmlformats.org/officeDocument/2006/relationships/worksheet" Target="worksheets/sheet189.xml"/><Relationship Id="rId396" Type="http://schemas.openxmlformats.org/officeDocument/2006/relationships/worksheet" Target="worksheets/sheet396.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worksheet" Target="worksheets/sheet1160.xml"/><Relationship Id="rId1398" Type="http://schemas.openxmlformats.org/officeDocument/2006/relationships/worksheet" Target="worksheets/sheet1398.xml"/><Relationship Id="rId628" Type="http://schemas.openxmlformats.org/officeDocument/2006/relationships/worksheet" Target="worksheets/sheet628.xml"/><Relationship Id="rId835" Type="http://schemas.openxmlformats.org/officeDocument/2006/relationships/worksheet" Target="worksheets/sheet835.xml"/><Relationship Id="rId1258" Type="http://schemas.openxmlformats.org/officeDocument/2006/relationships/worksheet" Target="worksheets/sheet1258.xml"/><Relationship Id="rId1465" Type="http://schemas.openxmlformats.org/officeDocument/2006/relationships/worksheet" Target="worksheets/sheet1465.xml"/><Relationship Id="rId1020" Type="http://schemas.openxmlformats.org/officeDocument/2006/relationships/worksheet" Target="worksheets/sheet1020.xml"/><Relationship Id="rId1118" Type="http://schemas.openxmlformats.org/officeDocument/2006/relationships/worksheet" Target="worksheets/sheet1118.xml"/><Relationship Id="rId1325" Type="http://schemas.openxmlformats.org/officeDocument/2006/relationships/worksheet" Target="worksheets/sheet1325.xml"/><Relationship Id="rId1532" Type="http://schemas.openxmlformats.org/officeDocument/2006/relationships/worksheet" Target="worksheets/sheet1532.xml"/><Relationship Id="rId902" Type="http://schemas.openxmlformats.org/officeDocument/2006/relationships/worksheet" Target="worksheets/sheet902.xml"/><Relationship Id="rId31" Type="http://schemas.openxmlformats.org/officeDocument/2006/relationships/worksheet" Target="worksheets/sheet31.xml"/><Relationship Id="rId180" Type="http://schemas.openxmlformats.org/officeDocument/2006/relationships/worksheet" Target="worksheets/sheet180.xml"/><Relationship Id="rId278" Type="http://schemas.openxmlformats.org/officeDocument/2006/relationships/worksheet" Target="worksheets/sheet278.xml"/><Relationship Id="rId485" Type="http://schemas.openxmlformats.org/officeDocument/2006/relationships/worksheet" Target="worksheets/sheet485.xml"/><Relationship Id="rId692" Type="http://schemas.openxmlformats.org/officeDocument/2006/relationships/worksheet" Target="worksheets/sheet69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182" Type="http://schemas.openxmlformats.org/officeDocument/2006/relationships/worksheet" Target="worksheets/sheet1182.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1487" Type="http://schemas.openxmlformats.org/officeDocument/2006/relationships/worksheet" Target="worksheets/sheet1487.xml"/><Relationship Id="rId717" Type="http://schemas.openxmlformats.org/officeDocument/2006/relationships/worksheet" Target="worksheets/sheet717.xml"/><Relationship Id="rId924" Type="http://schemas.openxmlformats.org/officeDocument/2006/relationships/worksheet" Target="worksheets/sheet924.xml"/><Relationship Id="rId1347" Type="http://schemas.openxmlformats.org/officeDocument/2006/relationships/worksheet" Target="worksheets/sheet1347.xml"/><Relationship Id="rId1554" Type="http://schemas.openxmlformats.org/officeDocument/2006/relationships/worksheet" Target="worksheets/sheet1554.xml"/><Relationship Id="rId53" Type="http://schemas.openxmlformats.org/officeDocument/2006/relationships/worksheet" Target="worksheets/sheet53.xml"/><Relationship Id="rId1207" Type="http://schemas.openxmlformats.org/officeDocument/2006/relationships/worksheet" Target="worksheets/sheet1207.xml"/><Relationship Id="rId1414" Type="http://schemas.openxmlformats.org/officeDocument/2006/relationships/worksheet" Target="worksheets/sheet1414.xml"/><Relationship Id="rId367" Type="http://schemas.openxmlformats.org/officeDocument/2006/relationships/worksheet" Target="worksheets/sheet367.xml"/><Relationship Id="rId574" Type="http://schemas.openxmlformats.org/officeDocument/2006/relationships/worksheet" Target="worksheets/sheet574.xml"/><Relationship Id="rId227" Type="http://schemas.openxmlformats.org/officeDocument/2006/relationships/worksheet" Target="worksheets/sheet227.xml"/><Relationship Id="rId781" Type="http://schemas.openxmlformats.org/officeDocument/2006/relationships/worksheet" Target="worksheets/sheet781.xml"/><Relationship Id="rId879" Type="http://schemas.openxmlformats.org/officeDocument/2006/relationships/worksheet" Target="worksheets/sheet879.xml"/><Relationship Id="rId434" Type="http://schemas.openxmlformats.org/officeDocument/2006/relationships/worksheet" Target="worksheets/sheet434.xml"/><Relationship Id="rId641" Type="http://schemas.openxmlformats.org/officeDocument/2006/relationships/worksheet" Target="worksheets/sheet641.xml"/><Relationship Id="rId739" Type="http://schemas.openxmlformats.org/officeDocument/2006/relationships/worksheet" Target="worksheets/sheet739.xml"/><Relationship Id="rId1064" Type="http://schemas.openxmlformats.org/officeDocument/2006/relationships/worksheet" Target="worksheets/sheet1064.xml"/><Relationship Id="rId1271" Type="http://schemas.openxmlformats.org/officeDocument/2006/relationships/worksheet" Target="worksheets/sheet1271.xml"/><Relationship Id="rId1369" Type="http://schemas.openxmlformats.org/officeDocument/2006/relationships/worksheet" Target="worksheets/sheet1369.xml"/><Relationship Id="rId1576" Type="http://schemas.openxmlformats.org/officeDocument/2006/relationships/worksheet" Target="worksheets/sheet1576.xml"/><Relationship Id="rId501" Type="http://schemas.openxmlformats.org/officeDocument/2006/relationships/worksheet" Target="worksheets/sheet501.xml"/><Relationship Id="rId946" Type="http://schemas.openxmlformats.org/officeDocument/2006/relationships/worksheet" Target="worksheets/sheet946.xml"/><Relationship Id="rId1131" Type="http://schemas.openxmlformats.org/officeDocument/2006/relationships/worksheet" Target="worksheets/sheet1131.xml"/><Relationship Id="rId1229" Type="http://schemas.openxmlformats.org/officeDocument/2006/relationships/worksheet" Target="worksheets/sheet1229.xml"/><Relationship Id="rId75" Type="http://schemas.openxmlformats.org/officeDocument/2006/relationships/worksheet" Target="worksheets/sheet75.xml"/><Relationship Id="rId806" Type="http://schemas.openxmlformats.org/officeDocument/2006/relationships/worksheet" Target="worksheets/sheet806.xml"/><Relationship Id="rId1436" Type="http://schemas.openxmlformats.org/officeDocument/2006/relationships/worksheet" Target="worksheets/sheet1436.xml"/><Relationship Id="rId1503" Type="http://schemas.openxmlformats.org/officeDocument/2006/relationships/worksheet" Target="worksheets/sheet1503.xml"/><Relationship Id="rId291" Type="http://schemas.openxmlformats.org/officeDocument/2006/relationships/worksheet" Target="worksheets/sheet291.xml"/><Relationship Id="rId151" Type="http://schemas.openxmlformats.org/officeDocument/2006/relationships/worksheet" Target="worksheets/sheet151.xml"/><Relationship Id="rId389" Type="http://schemas.openxmlformats.org/officeDocument/2006/relationships/worksheet" Target="worksheets/sheet389.xml"/><Relationship Id="rId596" Type="http://schemas.openxmlformats.org/officeDocument/2006/relationships/worksheet" Target="worksheets/sheet596.xml"/><Relationship Id="rId249" Type="http://schemas.openxmlformats.org/officeDocument/2006/relationships/worksheet" Target="worksheets/sheet249.xml"/><Relationship Id="rId456" Type="http://schemas.openxmlformats.org/officeDocument/2006/relationships/worksheet" Target="worksheets/sheet456.xml"/><Relationship Id="rId663" Type="http://schemas.openxmlformats.org/officeDocument/2006/relationships/worksheet" Target="worksheets/sheet663.xml"/><Relationship Id="rId870" Type="http://schemas.openxmlformats.org/officeDocument/2006/relationships/worksheet" Target="worksheets/sheet870.xml"/><Relationship Id="rId1086" Type="http://schemas.openxmlformats.org/officeDocument/2006/relationships/worksheet" Target="worksheets/sheet1086.xml"/><Relationship Id="rId1293" Type="http://schemas.openxmlformats.org/officeDocument/2006/relationships/worksheet" Target="worksheets/sheet1293.xml"/><Relationship Id="rId109" Type="http://schemas.openxmlformats.org/officeDocument/2006/relationships/worksheet" Target="worksheets/sheet109.xml"/><Relationship Id="rId316" Type="http://schemas.openxmlformats.org/officeDocument/2006/relationships/worksheet" Target="worksheets/sheet316.xml"/><Relationship Id="rId523" Type="http://schemas.openxmlformats.org/officeDocument/2006/relationships/worksheet" Target="worksheets/sheet523.xml"/><Relationship Id="rId968" Type="http://schemas.openxmlformats.org/officeDocument/2006/relationships/worksheet" Target="worksheets/sheet968.xml"/><Relationship Id="rId1153" Type="http://schemas.openxmlformats.org/officeDocument/2006/relationships/worksheet" Target="worksheets/sheet1153.xml"/><Relationship Id="rId1598" Type="http://schemas.openxmlformats.org/officeDocument/2006/relationships/worksheet" Target="worksheets/sheet1598.xml"/><Relationship Id="rId97" Type="http://schemas.openxmlformats.org/officeDocument/2006/relationships/worksheet" Target="worksheets/sheet97.xml"/><Relationship Id="rId730" Type="http://schemas.openxmlformats.org/officeDocument/2006/relationships/worksheet" Target="worksheets/sheet730.xml"/><Relationship Id="rId828" Type="http://schemas.openxmlformats.org/officeDocument/2006/relationships/worksheet" Target="worksheets/sheet828.xml"/><Relationship Id="rId1013" Type="http://schemas.openxmlformats.org/officeDocument/2006/relationships/worksheet" Target="worksheets/sheet1013.xml"/><Relationship Id="rId1360" Type="http://schemas.openxmlformats.org/officeDocument/2006/relationships/worksheet" Target="worksheets/sheet1360.xml"/><Relationship Id="rId1458" Type="http://schemas.openxmlformats.org/officeDocument/2006/relationships/worksheet" Target="worksheets/sheet1458.xml"/><Relationship Id="rId1220" Type="http://schemas.openxmlformats.org/officeDocument/2006/relationships/worksheet" Target="worksheets/sheet1220.xml"/><Relationship Id="rId1318" Type="http://schemas.openxmlformats.org/officeDocument/2006/relationships/worksheet" Target="worksheets/sheet1318.xml"/><Relationship Id="rId1525" Type="http://schemas.openxmlformats.org/officeDocument/2006/relationships/worksheet" Target="worksheets/sheet1525.xml"/><Relationship Id="rId24" Type="http://schemas.openxmlformats.org/officeDocument/2006/relationships/worksheet" Target="worksheets/sheet24.xml"/><Relationship Id="rId173" Type="http://schemas.openxmlformats.org/officeDocument/2006/relationships/worksheet" Target="worksheets/sheet173.xml"/><Relationship Id="rId380" Type="http://schemas.openxmlformats.org/officeDocument/2006/relationships/worksheet" Target="worksheets/sheet380.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92" Type="http://schemas.openxmlformats.org/officeDocument/2006/relationships/worksheet" Target="worksheets/sheet892.xml"/><Relationship Id="rId100" Type="http://schemas.openxmlformats.org/officeDocument/2006/relationships/worksheet" Target="worksheets/sheet100.xml"/><Relationship Id="rId338" Type="http://schemas.openxmlformats.org/officeDocument/2006/relationships/worksheet" Target="worksheets/sheet338.xml"/><Relationship Id="rId545" Type="http://schemas.openxmlformats.org/officeDocument/2006/relationships/worksheet" Target="worksheets/sheet545.xml"/><Relationship Id="rId752" Type="http://schemas.openxmlformats.org/officeDocument/2006/relationships/worksheet" Target="worksheets/sheet752.xml"/><Relationship Id="rId1175" Type="http://schemas.openxmlformats.org/officeDocument/2006/relationships/worksheet" Target="worksheets/sheet1175.xml"/><Relationship Id="rId1382" Type="http://schemas.openxmlformats.org/officeDocument/2006/relationships/worksheet" Target="worksheets/sheet1382.xml"/><Relationship Id="rId405" Type="http://schemas.openxmlformats.org/officeDocument/2006/relationships/worksheet" Target="worksheets/sheet405.xml"/><Relationship Id="rId612" Type="http://schemas.openxmlformats.org/officeDocument/2006/relationships/worksheet" Target="worksheets/sheet612.xml"/><Relationship Id="rId1035" Type="http://schemas.openxmlformats.org/officeDocument/2006/relationships/worksheet" Target="worksheets/sheet1035.xml"/><Relationship Id="rId1242" Type="http://schemas.openxmlformats.org/officeDocument/2006/relationships/worksheet" Target="worksheets/sheet1242.xml"/><Relationship Id="rId917" Type="http://schemas.openxmlformats.org/officeDocument/2006/relationships/worksheet" Target="worksheets/sheet917.xml"/><Relationship Id="rId1102" Type="http://schemas.openxmlformats.org/officeDocument/2006/relationships/worksheet" Target="worksheets/sheet1102.xml"/><Relationship Id="rId1547" Type="http://schemas.openxmlformats.org/officeDocument/2006/relationships/worksheet" Target="worksheets/sheet1547.xml"/><Relationship Id="rId46" Type="http://schemas.openxmlformats.org/officeDocument/2006/relationships/worksheet" Target="worksheets/sheet46.xml"/><Relationship Id="rId1407" Type="http://schemas.openxmlformats.org/officeDocument/2006/relationships/worksheet" Target="worksheets/sheet1407.xml"/><Relationship Id="rId195" Type="http://schemas.openxmlformats.org/officeDocument/2006/relationships/worksheet" Target="worksheets/sheet195.xml"/><Relationship Id="rId262" Type="http://schemas.openxmlformats.org/officeDocument/2006/relationships/worksheet" Target="worksheets/sheet262.xml"/><Relationship Id="rId567" Type="http://schemas.openxmlformats.org/officeDocument/2006/relationships/worksheet" Target="worksheets/sheet567.xml"/><Relationship Id="rId1197" Type="http://schemas.openxmlformats.org/officeDocument/2006/relationships/worksheet" Target="worksheets/sheet1197.xml"/><Relationship Id="rId122" Type="http://schemas.openxmlformats.org/officeDocument/2006/relationships/worksheet" Target="worksheets/sheet122.xml"/><Relationship Id="rId774" Type="http://schemas.openxmlformats.org/officeDocument/2006/relationships/worksheet" Target="worksheets/sheet774.xml"/><Relationship Id="rId981" Type="http://schemas.openxmlformats.org/officeDocument/2006/relationships/worksheet" Target="worksheets/sheet981.xml"/><Relationship Id="rId1057" Type="http://schemas.openxmlformats.org/officeDocument/2006/relationships/worksheet" Target="worksheets/sheet1057.xml"/><Relationship Id="rId427" Type="http://schemas.openxmlformats.org/officeDocument/2006/relationships/worksheet" Target="worksheets/sheet427.xml"/><Relationship Id="rId634" Type="http://schemas.openxmlformats.org/officeDocument/2006/relationships/worksheet" Target="worksheets/sheet634.xml"/><Relationship Id="rId841" Type="http://schemas.openxmlformats.org/officeDocument/2006/relationships/worksheet" Target="worksheets/sheet841.xml"/><Relationship Id="rId1264" Type="http://schemas.openxmlformats.org/officeDocument/2006/relationships/worksheet" Target="worksheets/sheet1264.xml"/><Relationship Id="rId1471" Type="http://schemas.openxmlformats.org/officeDocument/2006/relationships/worksheet" Target="worksheets/sheet1471.xml"/><Relationship Id="rId1569" Type="http://schemas.openxmlformats.org/officeDocument/2006/relationships/worksheet" Target="worksheets/sheet1569.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1331" Type="http://schemas.openxmlformats.org/officeDocument/2006/relationships/worksheet" Target="worksheets/sheet1331.xml"/><Relationship Id="rId68" Type="http://schemas.openxmlformats.org/officeDocument/2006/relationships/worksheet" Target="worksheets/sheet68.xml"/><Relationship Id="rId1429" Type="http://schemas.openxmlformats.org/officeDocument/2006/relationships/worksheet" Target="worksheets/sheet1429.xml"/><Relationship Id="rId284" Type="http://schemas.openxmlformats.org/officeDocument/2006/relationships/worksheet" Target="worksheets/sheet284.xml"/><Relationship Id="rId491" Type="http://schemas.openxmlformats.org/officeDocument/2006/relationships/worksheet" Target="worksheets/sheet491.xml"/><Relationship Id="rId144" Type="http://schemas.openxmlformats.org/officeDocument/2006/relationships/worksheet" Target="worksheets/sheet144.xml"/><Relationship Id="rId589" Type="http://schemas.openxmlformats.org/officeDocument/2006/relationships/worksheet" Target="worksheets/sheet589.xml"/><Relationship Id="rId796" Type="http://schemas.openxmlformats.org/officeDocument/2006/relationships/worksheet" Target="worksheets/sheet796.xml"/><Relationship Id="rId351" Type="http://schemas.openxmlformats.org/officeDocument/2006/relationships/worksheet" Target="worksheets/sheet351.xml"/><Relationship Id="rId449" Type="http://schemas.openxmlformats.org/officeDocument/2006/relationships/worksheet" Target="worksheets/sheet449.xml"/><Relationship Id="rId656" Type="http://schemas.openxmlformats.org/officeDocument/2006/relationships/worksheet" Target="worksheets/sheet656.xml"/><Relationship Id="rId863" Type="http://schemas.openxmlformats.org/officeDocument/2006/relationships/worksheet" Target="worksheets/sheet863.xml"/><Relationship Id="rId1079" Type="http://schemas.openxmlformats.org/officeDocument/2006/relationships/worksheet" Target="worksheets/sheet1079.xml"/><Relationship Id="rId1286" Type="http://schemas.openxmlformats.org/officeDocument/2006/relationships/worksheet" Target="worksheets/sheet1286.xml"/><Relationship Id="rId1493" Type="http://schemas.openxmlformats.org/officeDocument/2006/relationships/worksheet" Target="worksheets/sheet1493.xml"/><Relationship Id="rId211" Type="http://schemas.openxmlformats.org/officeDocument/2006/relationships/worksheet" Target="worksheets/sheet211.xml"/><Relationship Id="rId309" Type="http://schemas.openxmlformats.org/officeDocument/2006/relationships/worksheet" Target="worksheets/sheet309.xml"/><Relationship Id="rId516" Type="http://schemas.openxmlformats.org/officeDocument/2006/relationships/worksheet" Target="worksheets/sheet516.xml"/><Relationship Id="rId1146" Type="http://schemas.openxmlformats.org/officeDocument/2006/relationships/worksheet" Target="worksheets/sheet1146.xml"/><Relationship Id="rId723" Type="http://schemas.openxmlformats.org/officeDocument/2006/relationships/worksheet" Target="worksheets/sheet723.xml"/><Relationship Id="rId930" Type="http://schemas.openxmlformats.org/officeDocument/2006/relationships/worksheet" Target="worksheets/sheet930.xml"/><Relationship Id="rId1006" Type="http://schemas.openxmlformats.org/officeDocument/2006/relationships/worksheet" Target="worksheets/sheet1006.xml"/><Relationship Id="rId1353" Type="http://schemas.openxmlformats.org/officeDocument/2006/relationships/worksheet" Target="worksheets/sheet1353.xml"/><Relationship Id="rId1560" Type="http://schemas.openxmlformats.org/officeDocument/2006/relationships/worksheet" Target="worksheets/sheet1560.xml"/><Relationship Id="rId1213" Type="http://schemas.openxmlformats.org/officeDocument/2006/relationships/worksheet" Target="worksheets/sheet1213.xml"/><Relationship Id="rId1420" Type="http://schemas.openxmlformats.org/officeDocument/2006/relationships/worksheet" Target="worksheets/sheet1420.xml"/><Relationship Id="rId1518" Type="http://schemas.openxmlformats.org/officeDocument/2006/relationships/worksheet" Target="worksheets/sheet1518.xml"/><Relationship Id="rId17" Type="http://schemas.openxmlformats.org/officeDocument/2006/relationships/worksheet" Target="worksheets/sheet17.xml"/><Relationship Id="rId166" Type="http://schemas.openxmlformats.org/officeDocument/2006/relationships/worksheet" Target="worksheets/sheet166.xml"/><Relationship Id="rId373" Type="http://schemas.openxmlformats.org/officeDocument/2006/relationships/worksheet" Target="worksheets/sheet373.xml"/><Relationship Id="rId580" Type="http://schemas.openxmlformats.org/officeDocument/2006/relationships/worksheet" Target="worksheets/sheet580.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85" Type="http://schemas.openxmlformats.org/officeDocument/2006/relationships/worksheet" Target="worksheets/sheet885.xml"/><Relationship Id="rId1070" Type="http://schemas.openxmlformats.org/officeDocument/2006/relationships/worksheet" Target="worksheets/sheet1070.xml"/><Relationship Id="rId300" Type="http://schemas.openxmlformats.org/officeDocument/2006/relationships/worksheet" Target="worksheets/sheet300.xml"/><Relationship Id="rId538" Type="http://schemas.openxmlformats.org/officeDocument/2006/relationships/worksheet" Target="worksheets/sheet538.xml"/><Relationship Id="rId745" Type="http://schemas.openxmlformats.org/officeDocument/2006/relationships/worksheet" Target="worksheets/sheet745.xml"/><Relationship Id="rId952" Type="http://schemas.openxmlformats.org/officeDocument/2006/relationships/worksheet" Target="worksheets/sheet952.xml"/><Relationship Id="rId1168" Type="http://schemas.openxmlformats.org/officeDocument/2006/relationships/worksheet" Target="worksheets/sheet1168.xml"/><Relationship Id="rId1375" Type="http://schemas.openxmlformats.org/officeDocument/2006/relationships/worksheet" Target="worksheets/sheet1375.xml"/><Relationship Id="rId1582" Type="http://schemas.openxmlformats.org/officeDocument/2006/relationships/worksheet" Target="worksheets/sheet1582.xml"/><Relationship Id="rId81" Type="http://schemas.openxmlformats.org/officeDocument/2006/relationships/worksheet" Target="worksheets/sheet81.xml"/><Relationship Id="rId605" Type="http://schemas.openxmlformats.org/officeDocument/2006/relationships/worksheet" Target="worksheets/sheet605.xml"/><Relationship Id="rId812" Type="http://schemas.openxmlformats.org/officeDocument/2006/relationships/worksheet" Target="worksheets/sheet812.xml"/><Relationship Id="rId1028" Type="http://schemas.openxmlformats.org/officeDocument/2006/relationships/worksheet" Target="worksheets/sheet1028.xml"/><Relationship Id="rId1235" Type="http://schemas.openxmlformats.org/officeDocument/2006/relationships/worksheet" Target="worksheets/sheet1235.xml"/><Relationship Id="rId1442" Type="http://schemas.openxmlformats.org/officeDocument/2006/relationships/worksheet" Target="worksheets/sheet1442.xml"/><Relationship Id="rId1302" Type="http://schemas.openxmlformats.org/officeDocument/2006/relationships/worksheet" Target="worksheets/sheet1302.xml"/><Relationship Id="rId39" Type="http://schemas.openxmlformats.org/officeDocument/2006/relationships/worksheet" Target="worksheets/sheet39.xml"/><Relationship Id="rId1607" Type="http://schemas.openxmlformats.org/officeDocument/2006/relationships/externalLink" Target="externalLinks/externalLink5.xml"/><Relationship Id="rId188" Type="http://schemas.openxmlformats.org/officeDocument/2006/relationships/worksheet" Target="worksheets/sheet188.xml"/><Relationship Id="rId395" Type="http://schemas.openxmlformats.org/officeDocument/2006/relationships/worksheet" Target="worksheets/sheet395.xml"/><Relationship Id="rId255" Type="http://schemas.openxmlformats.org/officeDocument/2006/relationships/worksheet" Target="worksheets/sheet255.xml"/><Relationship Id="rId462" Type="http://schemas.openxmlformats.org/officeDocument/2006/relationships/worksheet" Target="worksheets/sheet462.xml"/><Relationship Id="rId1092" Type="http://schemas.openxmlformats.org/officeDocument/2006/relationships/worksheet" Target="worksheets/sheet1092.xml"/><Relationship Id="rId1397" Type="http://schemas.openxmlformats.org/officeDocument/2006/relationships/worksheet" Target="worksheets/sheet1397.xml"/><Relationship Id="rId115" Type="http://schemas.openxmlformats.org/officeDocument/2006/relationships/worksheet" Target="worksheets/sheet115.xml"/><Relationship Id="rId322" Type="http://schemas.openxmlformats.org/officeDocument/2006/relationships/worksheet" Target="worksheets/sheet322.xml"/><Relationship Id="rId767" Type="http://schemas.openxmlformats.org/officeDocument/2006/relationships/worksheet" Target="worksheets/sheet767.xml"/><Relationship Id="rId974" Type="http://schemas.openxmlformats.org/officeDocument/2006/relationships/worksheet" Target="worksheets/sheet974.xml"/><Relationship Id="rId627" Type="http://schemas.openxmlformats.org/officeDocument/2006/relationships/worksheet" Target="worksheets/sheet627.xml"/><Relationship Id="rId834" Type="http://schemas.openxmlformats.org/officeDocument/2006/relationships/worksheet" Target="worksheets/sheet834.xml"/><Relationship Id="rId1257" Type="http://schemas.openxmlformats.org/officeDocument/2006/relationships/worksheet" Target="worksheets/sheet1257.xml"/><Relationship Id="rId1464" Type="http://schemas.openxmlformats.org/officeDocument/2006/relationships/worksheet" Target="worksheets/sheet1464.xml"/><Relationship Id="rId901" Type="http://schemas.openxmlformats.org/officeDocument/2006/relationships/worksheet" Target="worksheets/sheet901.xml"/><Relationship Id="rId1117" Type="http://schemas.openxmlformats.org/officeDocument/2006/relationships/worksheet" Target="worksheets/sheet1117.xml"/><Relationship Id="rId1324" Type="http://schemas.openxmlformats.org/officeDocument/2006/relationships/worksheet" Target="worksheets/sheet1324.xml"/><Relationship Id="rId1531" Type="http://schemas.openxmlformats.org/officeDocument/2006/relationships/worksheet" Target="worksheets/sheet1531.xml"/><Relationship Id="rId30" Type="http://schemas.openxmlformats.org/officeDocument/2006/relationships/worksheet" Target="worksheets/sheet30.xml"/><Relationship Id="rId277" Type="http://schemas.openxmlformats.org/officeDocument/2006/relationships/worksheet" Target="worksheets/sheet277.xml"/><Relationship Id="rId484" Type="http://schemas.openxmlformats.org/officeDocument/2006/relationships/worksheet" Target="worksheets/sheet484.xml"/><Relationship Id="rId137" Type="http://schemas.openxmlformats.org/officeDocument/2006/relationships/worksheet" Target="worksheets/sheet137.xml"/><Relationship Id="rId344" Type="http://schemas.openxmlformats.org/officeDocument/2006/relationships/worksheet" Target="worksheets/sheet344.xml"/><Relationship Id="rId691" Type="http://schemas.openxmlformats.org/officeDocument/2006/relationships/worksheet" Target="worksheets/sheet691.xml"/><Relationship Id="rId789" Type="http://schemas.openxmlformats.org/officeDocument/2006/relationships/worksheet" Target="worksheets/sheet789.xml"/><Relationship Id="rId996" Type="http://schemas.openxmlformats.org/officeDocument/2006/relationships/worksheet" Target="worksheets/sheet996.xml"/><Relationship Id="rId551" Type="http://schemas.openxmlformats.org/officeDocument/2006/relationships/worksheet" Target="worksheets/sheet551.xml"/><Relationship Id="rId649" Type="http://schemas.openxmlformats.org/officeDocument/2006/relationships/worksheet" Target="worksheets/sheet649.xml"/><Relationship Id="rId856" Type="http://schemas.openxmlformats.org/officeDocument/2006/relationships/worksheet" Target="worksheets/sheet856.xml"/><Relationship Id="rId1181" Type="http://schemas.openxmlformats.org/officeDocument/2006/relationships/worksheet" Target="worksheets/sheet1181.xml"/><Relationship Id="rId1279" Type="http://schemas.openxmlformats.org/officeDocument/2006/relationships/worksheet" Target="worksheets/sheet1279.xml"/><Relationship Id="rId1486" Type="http://schemas.openxmlformats.org/officeDocument/2006/relationships/worksheet" Target="worksheets/sheet1486.xml"/><Relationship Id="rId204" Type="http://schemas.openxmlformats.org/officeDocument/2006/relationships/worksheet" Target="worksheets/sheet204.xml"/><Relationship Id="rId411" Type="http://schemas.openxmlformats.org/officeDocument/2006/relationships/worksheet" Target="worksheets/sheet411.xml"/><Relationship Id="rId509" Type="http://schemas.openxmlformats.org/officeDocument/2006/relationships/worksheet" Target="worksheets/sheet509.xml"/><Relationship Id="rId1041" Type="http://schemas.openxmlformats.org/officeDocument/2006/relationships/worksheet" Target="worksheets/sheet1041.xml"/><Relationship Id="rId1139" Type="http://schemas.openxmlformats.org/officeDocument/2006/relationships/worksheet" Target="worksheets/sheet1139.xml"/><Relationship Id="rId1346" Type="http://schemas.openxmlformats.org/officeDocument/2006/relationships/worksheet" Target="worksheets/sheet1346.xml"/><Relationship Id="rId716" Type="http://schemas.openxmlformats.org/officeDocument/2006/relationships/worksheet" Target="worksheets/sheet716.xml"/><Relationship Id="rId923" Type="http://schemas.openxmlformats.org/officeDocument/2006/relationships/worksheet" Target="worksheets/sheet923.xml"/><Relationship Id="rId1553" Type="http://schemas.openxmlformats.org/officeDocument/2006/relationships/worksheet" Target="worksheets/sheet1553.xml"/><Relationship Id="rId52" Type="http://schemas.openxmlformats.org/officeDocument/2006/relationships/worksheet" Target="worksheets/sheet52.xml"/><Relationship Id="rId1206" Type="http://schemas.openxmlformats.org/officeDocument/2006/relationships/worksheet" Target="worksheets/sheet1206.xml"/><Relationship Id="rId1413" Type="http://schemas.openxmlformats.org/officeDocument/2006/relationships/worksheet" Target="worksheets/sheet1413.xml"/><Relationship Id="rId299" Type="http://schemas.openxmlformats.org/officeDocument/2006/relationships/worksheet" Target="worksheets/sheet299.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1270" Type="http://schemas.openxmlformats.org/officeDocument/2006/relationships/worksheet" Target="worksheets/sheet1270.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1368" Type="http://schemas.openxmlformats.org/officeDocument/2006/relationships/worksheet" Target="worksheets/sheet1368.xml"/><Relationship Id="rId1575" Type="http://schemas.openxmlformats.org/officeDocument/2006/relationships/worksheet" Target="worksheets/sheet1575.xml"/><Relationship Id="rId74" Type="http://schemas.openxmlformats.org/officeDocument/2006/relationships/worksheet" Target="worksheets/sheet74.xml"/><Relationship Id="rId500" Type="http://schemas.openxmlformats.org/officeDocument/2006/relationships/worksheet" Target="worksheets/sheet500.xml"/><Relationship Id="rId805" Type="http://schemas.openxmlformats.org/officeDocument/2006/relationships/worksheet" Target="worksheets/sheet805.xml"/><Relationship Id="rId1130" Type="http://schemas.openxmlformats.org/officeDocument/2006/relationships/worksheet" Target="worksheets/sheet1130.xml"/><Relationship Id="rId1228" Type="http://schemas.openxmlformats.org/officeDocument/2006/relationships/worksheet" Target="worksheets/sheet1228.xml"/><Relationship Id="rId1435" Type="http://schemas.openxmlformats.org/officeDocument/2006/relationships/worksheet" Target="worksheets/sheet1435.xml"/><Relationship Id="rId1502" Type="http://schemas.openxmlformats.org/officeDocument/2006/relationships/worksheet" Target="worksheets/sheet1502.xml"/><Relationship Id="rId290" Type="http://schemas.openxmlformats.org/officeDocument/2006/relationships/worksheet" Target="worksheets/sheet290.xml"/><Relationship Id="rId388" Type="http://schemas.openxmlformats.org/officeDocument/2006/relationships/worksheet" Target="worksheets/sheet388.xml"/><Relationship Id="rId150" Type="http://schemas.openxmlformats.org/officeDocument/2006/relationships/worksheet" Target="worksheets/sheet150.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92" Type="http://schemas.openxmlformats.org/officeDocument/2006/relationships/worksheet" Target="worksheets/sheet129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1597" Type="http://schemas.openxmlformats.org/officeDocument/2006/relationships/worksheet" Target="worksheets/sheet1597.xml"/><Relationship Id="rId96" Type="http://schemas.openxmlformats.org/officeDocument/2006/relationships/worksheet" Target="worksheets/sheet96.xml"/><Relationship Id="rId827" Type="http://schemas.openxmlformats.org/officeDocument/2006/relationships/worksheet" Target="worksheets/sheet827.xml"/><Relationship Id="rId1012" Type="http://schemas.openxmlformats.org/officeDocument/2006/relationships/worksheet" Target="worksheets/sheet1012.xml"/><Relationship Id="rId1457" Type="http://schemas.openxmlformats.org/officeDocument/2006/relationships/worksheet" Target="worksheets/sheet1457.xml"/><Relationship Id="rId1317" Type="http://schemas.openxmlformats.org/officeDocument/2006/relationships/worksheet" Target="worksheets/sheet1317.xml"/><Relationship Id="rId1524" Type="http://schemas.openxmlformats.org/officeDocument/2006/relationships/worksheet" Target="worksheets/sheet1524.xml"/><Relationship Id="rId23" Type="http://schemas.openxmlformats.org/officeDocument/2006/relationships/worksheet" Target="worksheets/sheet23.xml"/><Relationship Id="rId172" Type="http://schemas.openxmlformats.org/officeDocument/2006/relationships/worksheet" Target="worksheets/sheet172.xml"/><Relationship Id="rId477" Type="http://schemas.openxmlformats.org/officeDocument/2006/relationships/worksheet" Target="worksheets/sheet477.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89" Type="http://schemas.openxmlformats.org/officeDocument/2006/relationships/worksheet" Target="worksheets/sheet989.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174" Type="http://schemas.openxmlformats.org/officeDocument/2006/relationships/worksheet" Target="worksheets/sheet1174.xml"/><Relationship Id="rId1381" Type="http://schemas.openxmlformats.org/officeDocument/2006/relationships/worksheet" Target="worksheets/sheet1381.xml"/><Relationship Id="rId1479" Type="http://schemas.openxmlformats.org/officeDocument/2006/relationships/worksheet" Target="worksheets/sheet1479.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1241" Type="http://schemas.openxmlformats.org/officeDocument/2006/relationships/worksheet" Target="worksheets/sheet1241.xml"/><Relationship Id="rId1339" Type="http://schemas.openxmlformats.org/officeDocument/2006/relationships/worksheet" Target="worksheets/sheet13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GA/D&#7920;%20TO&#193;N/D&#7920;%20TO&#193;N%202026/2.%20DT%202026/5.1.%20b&#7843;n%20cu&#7889;i%20D&#7921;%20to&#225;n%202026%20-%20ph&#7909;%20l&#7909;c%20Ngh&#7883;%20quy&#7871;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GA/CH&#431;&#416;NG%20TR&#204;NH%20M&#7908;C%20TI&#202;U%20QU&#7888;C%20GIA/2024/D&#7921;%20to&#225;n%20CTMTQG%202023/S&#7903;%20TC%20g&#7917;i/Thuy&#7871;t%20minh%20PB%20CTMTQGGNBV%20nam%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GA/CH&#431;&#416;NG%20TR&#204;NH%20M&#7908;C%20TI&#202;U%20QU&#7888;C%20GIA/2024/D&#7921;%20to&#225;n%20CTMTQG%202023/S&#7903;%20TC%20g&#7917;i/Thuyet%20minh%20kem%20theo%20To%20trinh%20phan%20bo%20KPSN%20von%20CTMTQG%20DTTS%20nam%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GA/BC%20THU%20CHI/3.%20BC%20UBND%20th&#225;ng%20thu,%20chi%206%20th&#225;ng%20n&#259;m%202025%20(H&#272;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U%20LIEU%20&#272;ANG%20L&#192;M/TH&#7910;Y%20TH&#7910;Y/D&#7921;%20to&#225;n/D&#7921;%20to&#225;n%202024/DT%20&#273;i%20b&#7843;o%20v&#7879;%20&#273;&#227;%20ho&#224;n%20thi&#7879;n%20g&#7917;i%20()/DT%20(1)/BC%20thu%20chi%20th&#225;ng%2011%20n&#259;m%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ân đối 2025"/>
      <sheetName val="Thu 2025"/>
      <sheetName val="Chi 2025"/>
      <sheetName val="Giai đoạn 2021-2025"/>
      <sheetName val="15-Cân đôi 2026"/>
      <sheetName val="16-Thu 2026"/>
      <sheetName val="17-Chi theo cơ cấu 2026"/>
      <sheetName val="18. Vay nợ"/>
      <sheetName val="30"/>
      <sheetName val="31-Thu (tổng)"/>
      <sheetName val="32. Thu theo sắc thuế"/>
      <sheetName val="Tính thu hưởng"/>
      <sheetName val="33. Chi NSĐP"/>
      <sheetName val="34. CHI NS CẤP TỈNH"/>
      <sheetName val="35"/>
      <sheetName val="36-ĐT"/>
      <sheetName val="37"/>
      <sheetName val="BSCMT"/>
      <sheetName val="39.DT thu chi NSĐP"/>
      <sheetName val="41. DT chi NSX"/>
      <sheetName val="42. DT BSCMT"/>
      <sheetName val="44"/>
      <sheetName val="45"/>
      <sheetName val="46 "/>
      <sheetName val="CĐ 3 năm"/>
      <sheetName val="Thu 3 năm"/>
      <sheetName val="Chi 3 năm"/>
      <sheetName val="47"/>
      <sheetName val="GĐ 2026-2028"/>
    </sheetNames>
    <sheetDataSet>
      <sheetData sheetId="0" refreshError="1"/>
      <sheetData sheetId="1" refreshError="1"/>
      <sheetData sheetId="2"/>
      <sheetData sheetId="3" refreshError="1"/>
      <sheetData sheetId="4">
        <row r="32">
          <cell r="B32" t="str">
            <v>Chi từ nguồn chuyển nguồn</v>
          </cell>
        </row>
        <row r="33">
          <cell r="B33" t="str">
            <v>Chi từ nguồn kết dư</v>
          </cell>
        </row>
      </sheetData>
      <sheetData sheetId="5">
        <row r="4">
          <cell r="A4" t="str">
            <v>(Kèm theo Nghị quyết số       /NQ-HĐND ngày 10 tháng 12 năm 2025 
của Hội đồng nhân dân tỉnh Thái Nguyên)</v>
          </cell>
        </row>
      </sheetData>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guồn"/>
      <sheetName val="PB"/>
      <sheetName val="PA chi tiết"/>
      <sheetName val="DA1"/>
      <sheetName val="DA2"/>
      <sheetName val="TD1-DA3"/>
      <sheetName val="tIỂU DỰ ÁN 1- DA3"/>
      <sheetName val="TDA 2-DA3"/>
      <sheetName val="4.ND1 - Tiểu dự án 1 - DA 4"/>
      <sheetName val="ND2-TDA1-DA4"/>
      <sheetName val="TDA 2-DA4"/>
      <sheetName val="TDA3-DA4"/>
      <sheetName val="DA5"/>
      <sheetName val="TDA 1-DA6"/>
      <sheetName val="TDA 2-DA6"/>
      <sheetName val="DA 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L10">
            <v>709</v>
          </cell>
          <cell r="M10">
            <v>21</v>
          </cell>
        </row>
        <row r="12">
          <cell r="L12">
            <v>0</v>
          </cell>
        </row>
      </sheetData>
      <sheetData sheetId="12" refreshError="1"/>
      <sheetData sheetId="13" refreshError="1">
        <row r="7">
          <cell r="C7">
            <v>3660</v>
          </cell>
          <cell r="D7">
            <v>102</v>
          </cell>
        </row>
        <row r="9">
          <cell r="C9">
            <v>0</v>
          </cell>
          <cell r="D9">
            <v>0</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ân bổ"/>
      <sheetName val="DTTS"/>
      <sheetName val="NTM"/>
      <sheetName val="GNBV"/>
      <sheetName val="B1-TH DA"/>
      <sheetName val="B2-TH ĐV"/>
      <sheetName val="B3-DA1"/>
      <sheetName val="B4-TDA1,DA3"/>
      <sheetName val="B5-TDA2,DA3"/>
      <sheetName val="B6-DA4"/>
      <sheetName val="B7-TDA1,DA5"/>
      <sheetName val="B7-TDA2,DA5"/>
      <sheetName val="B8-TDA3,DA5"/>
      <sheetName val="B9-TDA4,DA5"/>
      <sheetName val="B10-DA6"/>
      <sheetName val="B11-DA7"/>
      <sheetName val="B12-DA8"/>
      <sheetName val="B13-TDA1,DA9"/>
      <sheetName val="B14-TDA2,DA9"/>
      <sheetName val="B15-TDA1,DA10"/>
      <sheetName val="B16-TDA2,DA10"/>
      <sheetName val="B17-TDA3,D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
          <cell r="E20">
            <v>13828</v>
          </cell>
        </row>
        <row r="22">
          <cell r="E22">
            <v>0</v>
          </cell>
          <cell r="F22">
            <v>0</v>
          </cell>
          <cell r="H22">
            <v>0</v>
          </cell>
          <cell r="I22">
            <v>0</v>
          </cell>
          <cell r="J22">
            <v>0</v>
          </cell>
          <cell r="K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01 thu"/>
      <sheetName val="B 02 Chi"/>
      <sheetName val="Dự phòng"/>
      <sheetName val="Sheet1"/>
    </sheetNames>
    <sheetDataSet>
      <sheetData sheetId="0" refreshError="1">
        <row r="2">
          <cell r="A2" t="str">
            <v>ỦY BAN NHÂN DÂN</v>
          </cell>
        </row>
        <row r="3">
          <cell r="A3" t="str">
            <v>PHƯỜNG ĐỨC XUÂN</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3"/>
      <sheetName val="Chi 3"/>
      <sheetName val="Thu T4"/>
      <sheetName val="Chi T4"/>
      <sheetName val="Thu T5"/>
      <sheetName val="Chi T5"/>
      <sheetName val="Thu T6"/>
      <sheetName val="Chi T6"/>
      <sheetName val="Thu T8"/>
      <sheetName val="Chi T8"/>
      <sheetName val="chi nhanh"/>
      <sheetName val="Thu T9"/>
      <sheetName val="Chi T9"/>
      <sheetName val="Thu T10"/>
      <sheetName val="thu nhanh"/>
      <sheetName val="Vốn đầu tư"/>
      <sheetName val="Chi Quý"/>
      <sheetName val="Thu Quý"/>
      <sheetName val="Sheet2"/>
      <sheetName val="Chi T 10"/>
      <sheetName val="Thu T11"/>
      <sheetName val="Chi T11"/>
      <sheetName val="Thu đến 25-10"/>
      <sheetName val="Chi đến 25-10"/>
      <sheetName val="Theo dõi hụt thu"/>
      <sheetName val="Dự phò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A1" t="str">
            <v xml:space="preserve"> UBND THÀNH PHỐ BẮC KẠN</v>
          </cell>
          <cell r="B1">
            <v>0</v>
          </cell>
        </row>
      </sheetData>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7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7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7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7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7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7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7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8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8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8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8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8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8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8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8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8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8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9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9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9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9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9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9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9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59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59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59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0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60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60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workbookViewId="0"/>
  </sheetViews>
  <sheetFormatPr defaultRowHeight="15.7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9"/>
  <sheetViews>
    <sheetView zoomScaleNormal="100" zoomScaleSheetLayoutView="115" workbookViewId="0">
      <selection activeCell="A2" sqref="A2:F2"/>
    </sheetView>
  </sheetViews>
  <sheetFormatPr defaultColWidth="8.75" defaultRowHeight="15.75" x14ac:dyDescent="0.25"/>
  <cols>
    <col min="1" max="1" width="4.875" style="352" customWidth="1"/>
    <col min="2" max="2" width="37.75" style="352" customWidth="1"/>
    <col min="3" max="3" width="11.75" style="698" customWidth="1"/>
    <col min="4" max="4" width="12.75" style="699" customWidth="1"/>
    <col min="5" max="5" width="12.5" style="352" customWidth="1"/>
    <col min="6" max="6" width="10.75" style="352" customWidth="1"/>
    <col min="7" max="7" width="14.125" style="352" customWidth="1"/>
    <col min="8" max="8" width="18.25" style="352" customWidth="1"/>
    <col min="9" max="9" width="11.125" style="698" bestFit="1" customWidth="1"/>
    <col min="10" max="10" width="13.375" style="352" customWidth="1"/>
    <col min="11" max="16384" width="8.75" style="352"/>
  </cols>
  <sheetData>
    <row r="1" spans="1:9" s="113" customFormat="1" ht="24.75" customHeight="1" x14ac:dyDescent="0.25">
      <c r="A1" s="717" t="s">
        <v>992</v>
      </c>
      <c r="C1" s="718"/>
      <c r="D1" s="256"/>
      <c r="E1" s="1125" t="s">
        <v>781</v>
      </c>
      <c r="F1" s="1125"/>
      <c r="I1" s="718"/>
    </row>
    <row r="2" spans="1:9" s="113" customFormat="1" ht="25.5" customHeight="1" x14ac:dyDescent="0.25">
      <c r="A2" s="1128" t="s">
        <v>770</v>
      </c>
      <c r="B2" s="1128"/>
      <c r="C2" s="1128"/>
      <c r="D2" s="1128"/>
      <c r="E2" s="1128"/>
      <c r="F2" s="1128"/>
      <c r="I2" s="718"/>
    </row>
    <row r="3" spans="1:9" s="113" customFormat="1" ht="35.25" customHeight="1" x14ac:dyDescent="0.25">
      <c r="A3" s="1132" t="s">
        <v>993</v>
      </c>
      <c r="B3" s="1132"/>
      <c r="C3" s="1132"/>
      <c r="D3" s="1132"/>
      <c r="E3" s="1132"/>
      <c r="F3" s="1132"/>
      <c r="I3" s="718"/>
    </row>
    <row r="4" spans="1:9" s="113" customFormat="1" ht="27.75" customHeight="1" x14ac:dyDescent="0.25">
      <c r="A4" s="15"/>
      <c r="C4" s="718"/>
      <c r="D4" s="256"/>
      <c r="E4" s="1125" t="s">
        <v>6</v>
      </c>
      <c r="F4" s="1125"/>
      <c r="I4" s="718"/>
    </row>
    <row r="5" spans="1:9" s="113" customFormat="1" ht="25.5" customHeight="1" x14ac:dyDescent="0.25">
      <c r="A5" s="1129" t="s">
        <v>0</v>
      </c>
      <c r="B5" s="1129" t="s">
        <v>241</v>
      </c>
      <c r="C5" s="1130" t="s">
        <v>593</v>
      </c>
      <c r="D5" s="1131" t="s">
        <v>774</v>
      </c>
      <c r="E5" s="1129" t="s">
        <v>26</v>
      </c>
      <c r="F5" s="1129"/>
      <c r="I5" s="718"/>
    </row>
    <row r="6" spans="1:9" s="113" customFormat="1" ht="38.25" customHeight="1" x14ac:dyDescent="0.25">
      <c r="A6" s="1129"/>
      <c r="B6" s="1129"/>
      <c r="C6" s="1130"/>
      <c r="D6" s="1131"/>
      <c r="E6" s="259" t="s">
        <v>27</v>
      </c>
      <c r="F6" s="259" t="s">
        <v>28</v>
      </c>
      <c r="I6" s="718"/>
    </row>
    <row r="7" spans="1:9" s="721" customFormat="1" x14ac:dyDescent="0.25">
      <c r="A7" s="723" t="s">
        <v>2</v>
      </c>
      <c r="B7" s="723" t="s">
        <v>3</v>
      </c>
      <c r="C7" s="723">
        <v>1</v>
      </c>
      <c r="D7" s="723">
        <v>2</v>
      </c>
      <c r="E7" s="724" t="s">
        <v>29</v>
      </c>
      <c r="F7" s="724" t="s">
        <v>30</v>
      </c>
      <c r="I7" s="722"/>
    </row>
    <row r="8" spans="1:9" s="700" customFormat="1" ht="31.5" customHeight="1" x14ac:dyDescent="0.25">
      <c r="A8" s="259" t="s">
        <v>2</v>
      </c>
      <c r="B8" s="731" t="s">
        <v>90</v>
      </c>
      <c r="C8" s="720">
        <f>C9+C12+C16+C17</f>
        <v>138844.9</v>
      </c>
      <c r="D8" s="720">
        <f>D9+D12+D16+D17</f>
        <v>162691</v>
      </c>
      <c r="E8" s="720">
        <f>D8-C8</f>
        <v>23846.100000000006</v>
      </c>
      <c r="F8" s="738">
        <f>D8/C8</f>
        <v>1.171746315493043</v>
      </c>
      <c r="G8" s="701"/>
      <c r="H8" s="701"/>
      <c r="I8" s="702"/>
    </row>
    <row r="9" spans="1:9" s="700" customFormat="1" ht="31.5" customHeight="1" x14ac:dyDescent="0.25">
      <c r="A9" s="732" t="s">
        <v>8</v>
      </c>
      <c r="B9" s="733" t="s">
        <v>9</v>
      </c>
      <c r="C9" s="725"/>
      <c r="D9" s="725"/>
      <c r="E9" s="725"/>
      <c r="F9" s="739"/>
      <c r="H9" s="701"/>
      <c r="I9" s="702"/>
    </row>
    <row r="10" spans="1:9" ht="31.5" hidden="1" customHeight="1" x14ac:dyDescent="0.25">
      <c r="A10" s="694">
        <v>1</v>
      </c>
      <c r="B10" s="123" t="s">
        <v>31</v>
      </c>
      <c r="C10" s="726"/>
      <c r="D10" s="726"/>
      <c r="E10" s="726"/>
      <c r="F10" s="740"/>
      <c r="H10" s="699"/>
    </row>
    <row r="11" spans="1:9" ht="31.5" hidden="1" customHeight="1" x14ac:dyDescent="0.25">
      <c r="A11" s="694">
        <v>2</v>
      </c>
      <c r="B11" s="123" t="s">
        <v>91</v>
      </c>
      <c r="C11" s="726"/>
      <c r="D11" s="726"/>
      <c r="E11" s="726"/>
      <c r="F11" s="740"/>
      <c r="H11" s="699"/>
    </row>
    <row r="12" spans="1:9" s="700" customFormat="1" ht="31.5" customHeight="1" x14ac:dyDescent="0.25">
      <c r="A12" s="381" t="s">
        <v>10</v>
      </c>
      <c r="B12" s="734" t="s">
        <v>92</v>
      </c>
      <c r="C12" s="727">
        <f>SUM(C13:C15)</f>
        <v>131541</v>
      </c>
      <c r="D12" s="284">
        <f>SUM(D13:D15)</f>
        <v>155387</v>
      </c>
      <c r="E12" s="284">
        <f>SUM(E13:E15)</f>
        <v>23846</v>
      </c>
      <c r="F12" s="741">
        <f t="shared" ref="F12:F29" si="0">D12/C12</f>
        <v>1.1812818816946808</v>
      </c>
      <c r="I12" s="702"/>
    </row>
    <row r="13" spans="1:9" ht="31.5" customHeight="1" x14ac:dyDescent="0.25">
      <c r="A13" s="694">
        <v>1</v>
      </c>
      <c r="B13" s="123" t="s">
        <v>11</v>
      </c>
      <c r="C13" s="726">
        <v>96851</v>
      </c>
      <c r="D13" s="295">
        <v>96851</v>
      </c>
      <c r="E13" s="726">
        <f t="shared" ref="E13:E23" si="1">D13-C13</f>
        <v>0</v>
      </c>
      <c r="F13" s="740">
        <f t="shared" si="0"/>
        <v>1</v>
      </c>
    </row>
    <row r="14" spans="1:9" ht="31.5" customHeight="1" x14ac:dyDescent="0.25">
      <c r="A14" s="694">
        <v>2</v>
      </c>
      <c r="B14" s="123" t="s">
        <v>12</v>
      </c>
      <c r="C14" s="726">
        <v>1197</v>
      </c>
      <c r="D14" s="295">
        <f>C14+23846</f>
        <v>25043</v>
      </c>
      <c r="E14" s="726">
        <f>D14-C14</f>
        <v>23846</v>
      </c>
      <c r="F14" s="740">
        <f t="shared" si="0"/>
        <v>20.921470342522973</v>
      </c>
      <c r="G14" s="699"/>
      <c r="H14" s="705"/>
    </row>
    <row r="15" spans="1:9" ht="31.5" customHeight="1" x14ac:dyDescent="0.25">
      <c r="A15" s="694">
        <v>3</v>
      </c>
      <c r="B15" s="735" t="s">
        <v>771</v>
      </c>
      <c r="C15" s="726">
        <v>33493</v>
      </c>
      <c r="D15" s="295">
        <v>33493</v>
      </c>
      <c r="E15" s="726">
        <f>D15-C15</f>
        <v>0</v>
      </c>
      <c r="F15" s="740">
        <f t="shared" ref="F15" si="2">D15/C15</f>
        <v>1</v>
      </c>
      <c r="G15" s="699"/>
      <c r="H15" s="705"/>
    </row>
    <row r="16" spans="1:9" s="700" customFormat="1" ht="27" customHeight="1" x14ac:dyDescent="0.25">
      <c r="A16" s="732" t="s">
        <v>13</v>
      </c>
      <c r="B16" s="733" t="s">
        <v>15</v>
      </c>
      <c r="C16" s="703"/>
      <c r="D16" s="725"/>
      <c r="E16" s="725">
        <f t="shared" si="1"/>
        <v>0</v>
      </c>
      <c r="F16" s="739"/>
      <c r="I16" s="702"/>
    </row>
    <row r="17" spans="1:10" s="700" customFormat="1" ht="31.5" customHeight="1" x14ac:dyDescent="0.25">
      <c r="A17" s="736" t="s">
        <v>14</v>
      </c>
      <c r="B17" s="737" t="s">
        <v>17</v>
      </c>
      <c r="C17" s="728">
        <v>7303.9</v>
      </c>
      <c r="D17" s="728">
        <v>7304</v>
      </c>
      <c r="E17" s="728">
        <f t="shared" si="1"/>
        <v>0.1000000000003638</v>
      </c>
      <c r="F17" s="742"/>
      <c r="G17" s="706"/>
      <c r="H17" s="701"/>
      <c r="I17" s="702"/>
    </row>
    <row r="18" spans="1:10" s="700" customFormat="1" ht="31.5" customHeight="1" x14ac:dyDescent="0.25">
      <c r="A18" s="736" t="s">
        <v>16</v>
      </c>
      <c r="B18" s="737" t="s">
        <v>772</v>
      </c>
      <c r="C18" s="728"/>
      <c r="D18" s="728">
        <v>747.2</v>
      </c>
      <c r="E18" s="728">
        <f t="shared" ref="E18" si="3">D18-C18</f>
        <v>747.2</v>
      </c>
      <c r="F18" s="742"/>
      <c r="G18" s="706"/>
      <c r="H18" s="701"/>
      <c r="I18" s="702"/>
    </row>
    <row r="19" spans="1:10" s="700" customFormat="1" ht="26.25" customHeight="1" x14ac:dyDescent="0.25">
      <c r="A19" s="259" t="s">
        <v>3</v>
      </c>
      <c r="B19" s="731" t="s">
        <v>32</v>
      </c>
      <c r="C19" s="720">
        <f>C20+C25+C32+C33+C34</f>
        <v>131541</v>
      </c>
      <c r="D19" s="720">
        <f>D20+D25+D32+D33+D34</f>
        <v>162691.27970899999</v>
      </c>
      <c r="E19" s="720">
        <f t="shared" ref="E19" si="4">E20+E25+E32+E33+E34</f>
        <v>31150.27970899998</v>
      </c>
      <c r="F19" s="792">
        <f>F20+F25</f>
        <v>25.357923846508086</v>
      </c>
      <c r="G19" s="789"/>
      <c r="H19" s="707"/>
      <c r="I19" s="702"/>
    </row>
    <row r="20" spans="1:10" s="700" customFormat="1" ht="24" customHeight="1" x14ac:dyDescent="0.25">
      <c r="A20" s="732" t="s">
        <v>8</v>
      </c>
      <c r="B20" s="733" t="s">
        <v>93</v>
      </c>
      <c r="C20" s="725">
        <f>C21+C22+C23+C24</f>
        <v>130544</v>
      </c>
      <c r="D20" s="725">
        <f>D21+D22+D23+D24</f>
        <v>131513.63499999998</v>
      </c>
      <c r="E20" s="725">
        <f>D20-C20</f>
        <v>969.63499999998021</v>
      </c>
      <c r="F20" s="739">
        <f t="shared" si="0"/>
        <v>1.007427648915308</v>
      </c>
      <c r="G20" s="706"/>
      <c r="H20" s="708"/>
      <c r="I20" s="702"/>
      <c r="J20" s="701"/>
    </row>
    <row r="21" spans="1:10" ht="24" customHeight="1" x14ac:dyDescent="0.25">
      <c r="A21" s="694">
        <v>1</v>
      </c>
      <c r="B21" s="123" t="s">
        <v>22</v>
      </c>
      <c r="C21" s="726">
        <v>12468</v>
      </c>
      <c r="D21" s="726">
        <f>'Biểu 3'!D10</f>
        <v>15789.6</v>
      </c>
      <c r="E21" s="726">
        <f t="shared" si="1"/>
        <v>3321.6000000000004</v>
      </c>
      <c r="F21" s="740">
        <f t="shared" si="0"/>
        <v>1.2664100096246391</v>
      </c>
      <c r="G21" s="709"/>
      <c r="H21" s="710"/>
    </row>
    <row r="22" spans="1:10" ht="24" customHeight="1" x14ac:dyDescent="0.25">
      <c r="A22" s="694">
        <v>2</v>
      </c>
      <c r="B22" s="123" t="s">
        <v>18</v>
      </c>
      <c r="C22" s="295">
        <v>114380</v>
      </c>
      <c r="D22" s="726">
        <f>'Biểu 3'!D13</f>
        <v>115724.03499999999</v>
      </c>
      <c r="E22" s="726">
        <f t="shared" si="1"/>
        <v>1344.0349999999889</v>
      </c>
      <c r="F22" s="740">
        <f t="shared" si="0"/>
        <v>1.0117506119951039</v>
      </c>
      <c r="G22" s="709"/>
      <c r="H22" s="711"/>
    </row>
    <row r="23" spans="1:10" ht="24" customHeight="1" x14ac:dyDescent="0.25">
      <c r="A23" s="694">
        <v>3</v>
      </c>
      <c r="B23" s="123" t="s">
        <v>19</v>
      </c>
      <c r="C23" s="726">
        <v>2974</v>
      </c>
      <c r="D23" s="295"/>
      <c r="E23" s="726">
        <f t="shared" si="1"/>
        <v>-2974</v>
      </c>
      <c r="F23" s="740">
        <f t="shared" si="0"/>
        <v>0</v>
      </c>
      <c r="H23" s="711"/>
    </row>
    <row r="24" spans="1:10" ht="24" customHeight="1" x14ac:dyDescent="0.25">
      <c r="A24" s="694">
        <v>4</v>
      </c>
      <c r="B24" s="123" t="s">
        <v>33</v>
      </c>
      <c r="C24" s="295">
        <v>722</v>
      </c>
      <c r="D24" s="295"/>
      <c r="E24" s="726">
        <f>D24-C24</f>
        <v>-722</v>
      </c>
      <c r="F24" s="740"/>
      <c r="H24" s="711"/>
    </row>
    <row r="25" spans="1:10" s="700" customFormat="1" ht="24" customHeight="1" x14ac:dyDescent="0.25">
      <c r="A25" s="381" t="s">
        <v>10</v>
      </c>
      <c r="B25" s="734" t="s">
        <v>94</v>
      </c>
      <c r="C25" s="727">
        <f>C26+C29</f>
        <v>997</v>
      </c>
      <c r="D25" s="727">
        <f>D26+D29</f>
        <v>24277.444708999999</v>
      </c>
      <c r="E25" s="727">
        <f t="shared" ref="E25" si="5">E26+E29</f>
        <v>23280.444708999999</v>
      </c>
      <c r="F25" s="741">
        <f t="shared" si="0"/>
        <v>24.350496197592779</v>
      </c>
      <c r="G25" s="701"/>
      <c r="H25" s="711"/>
      <c r="I25" s="702"/>
    </row>
    <row r="26" spans="1:10" ht="24" customHeight="1" x14ac:dyDescent="0.25">
      <c r="A26" s="694">
        <v>1</v>
      </c>
      <c r="B26" s="123" t="s">
        <v>34</v>
      </c>
      <c r="C26" s="726">
        <f>C27+C28</f>
        <v>736</v>
      </c>
      <c r="D26" s="726">
        <f>D27+D28</f>
        <v>217</v>
      </c>
      <c r="E26" s="726">
        <f>E27+E28</f>
        <v>-519</v>
      </c>
      <c r="F26" s="740"/>
    </row>
    <row r="27" spans="1:10" ht="24" customHeight="1" x14ac:dyDescent="0.25">
      <c r="A27" s="694" t="s">
        <v>276</v>
      </c>
      <c r="B27" s="123" t="s">
        <v>22</v>
      </c>
      <c r="C27" s="726"/>
      <c r="D27" s="295"/>
      <c r="E27" s="726"/>
      <c r="F27" s="740"/>
      <c r="G27" s="712"/>
    </row>
    <row r="28" spans="1:10" ht="24" customHeight="1" x14ac:dyDescent="0.25">
      <c r="A28" s="694" t="s">
        <v>277</v>
      </c>
      <c r="B28" s="123" t="s">
        <v>18</v>
      </c>
      <c r="C28" s="726">
        <v>736</v>
      </c>
      <c r="D28" s="726">
        <f>'Biểu 3'!D18</f>
        <v>217</v>
      </c>
      <c r="E28" s="726">
        <f>D28-C28</f>
        <v>-519</v>
      </c>
      <c r="F28" s="740"/>
      <c r="G28" s="699"/>
    </row>
    <row r="29" spans="1:10" ht="24" customHeight="1" x14ac:dyDescent="0.25">
      <c r="A29" s="694">
        <v>2</v>
      </c>
      <c r="B29" s="123" t="s">
        <v>35</v>
      </c>
      <c r="C29" s="726">
        <f>C30+C31</f>
        <v>261</v>
      </c>
      <c r="D29" s="726">
        <f t="shared" ref="D29" si="6">D30+D31</f>
        <v>24060.444708999999</v>
      </c>
      <c r="E29" s="726">
        <f>E30+E31</f>
        <v>23799.444708999999</v>
      </c>
      <c r="F29" s="740">
        <f t="shared" si="0"/>
        <v>92.185611911877388</v>
      </c>
      <c r="H29" s="699"/>
    </row>
    <row r="30" spans="1:10" ht="24" customHeight="1" x14ac:dyDescent="0.25">
      <c r="A30" s="694" t="s">
        <v>278</v>
      </c>
      <c r="B30" s="123" t="s">
        <v>22</v>
      </c>
      <c r="C30" s="726"/>
      <c r="D30" s="295"/>
      <c r="E30" s="726"/>
      <c r="F30" s="740"/>
      <c r="H30" s="699"/>
    </row>
    <row r="31" spans="1:10" ht="24" customHeight="1" x14ac:dyDescent="0.25">
      <c r="A31" s="694" t="s">
        <v>279</v>
      </c>
      <c r="B31" s="123" t="s">
        <v>18</v>
      </c>
      <c r="C31" s="726">
        <v>261</v>
      </c>
      <c r="D31" s="726">
        <f>'Biểu 3'!D21</f>
        <v>24060.444708999999</v>
      </c>
      <c r="E31" s="726">
        <f>D31-C31</f>
        <v>23799.444708999999</v>
      </c>
      <c r="F31" s="740"/>
      <c r="G31" s="712"/>
      <c r="H31" s="699"/>
    </row>
    <row r="32" spans="1:10" ht="24" customHeight="1" x14ac:dyDescent="0.25">
      <c r="A32" s="381" t="s">
        <v>13</v>
      </c>
      <c r="B32" s="734" t="s">
        <v>819</v>
      </c>
      <c r="C32" s="704"/>
      <c r="D32" s="727">
        <f>'Biểu 3'!D33</f>
        <v>747.2</v>
      </c>
      <c r="E32" s="726">
        <f>D32-C32</f>
        <v>747.2</v>
      </c>
      <c r="F32" s="741"/>
      <c r="G32" s="713"/>
      <c r="H32" s="699"/>
    </row>
    <row r="33" spans="1:9" s="700" customFormat="1" ht="24" customHeight="1" x14ac:dyDescent="0.25">
      <c r="A33" s="259" t="s">
        <v>14</v>
      </c>
      <c r="B33" s="788" t="s">
        <v>822</v>
      </c>
      <c r="C33" s="720"/>
      <c r="D33" s="720">
        <v>247</v>
      </c>
      <c r="E33" s="793">
        <f>D33-C33</f>
        <v>247</v>
      </c>
      <c r="F33" s="792"/>
      <c r="G33" s="706"/>
      <c r="H33" s="707"/>
      <c r="I33" s="702"/>
    </row>
    <row r="34" spans="1:9" s="700" customFormat="1" ht="24" customHeight="1" x14ac:dyDescent="0.25">
      <c r="A34" s="259" t="s">
        <v>16</v>
      </c>
      <c r="B34" s="788" t="s">
        <v>20</v>
      </c>
      <c r="C34" s="720"/>
      <c r="D34" s="720">
        <f>519+2823+722+4527-2685</f>
        <v>5906</v>
      </c>
      <c r="E34" s="793">
        <f>D34-C34</f>
        <v>5906</v>
      </c>
      <c r="F34" s="792"/>
      <c r="G34" s="706"/>
      <c r="H34" s="707"/>
      <c r="I34" s="702"/>
    </row>
    <row r="36" spans="1:9" ht="15.75" customHeight="1" x14ac:dyDescent="0.25">
      <c r="C36" s="1127"/>
      <c r="D36" s="1127"/>
      <c r="E36" s="1127"/>
      <c r="F36" s="1127"/>
      <c r="G36" s="714"/>
    </row>
    <row r="37" spans="1:9" ht="15.75" customHeight="1" x14ac:dyDescent="0.25">
      <c r="C37" s="1126"/>
      <c r="D37" s="1126"/>
      <c r="E37" s="1126"/>
      <c r="F37" s="1126"/>
      <c r="G37" s="715"/>
    </row>
    <row r="38" spans="1:9" ht="15.75" customHeight="1" x14ac:dyDescent="0.25">
      <c r="C38" s="1126"/>
      <c r="D38" s="1126"/>
      <c r="E38" s="1126"/>
      <c r="F38" s="1126"/>
      <c r="G38" s="716"/>
    </row>
    <row r="39" spans="1:9" ht="15.75" customHeight="1" x14ac:dyDescent="0.25">
      <c r="C39" s="1127"/>
      <c r="D39" s="1127"/>
      <c r="E39" s="1127"/>
      <c r="F39" s="1127"/>
      <c r="G39" s="714"/>
    </row>
  </sheetData>
  <mergeCells count="13">
    <mergeCell ref="E1:F1"/>
    <mergeCell ref="C37:F37"/>
    <mergeCell ref="C38:F38"/>
    <mergeCell ref="C39:F39"/>
    <mergeCell ref="C36:F36"/>
    <mergeCell ref="A2:F2"/>
    <mergeCell ref="E4:F4"/>
    <mergeCell ref="A5:A6"/>
    <mergeCell ref="B5:B6"/>
    <mergeCell ref="C5:C6"/>
    <mergeCell ref="D5:D6"/>
    <mergeCell ref="E5:F5"/>
    <mergeCell ref="A3:F3"/>
  </mergeCells>
  <pageMargins left="0.484251969" right="1.1811024E-2" top="0.28740157500000002" bottom="0.28740157500000002" header="0.55118110236220497" footer="0.43307086614173201"/>
  <pageSetup paperSize="9" scale="94" firstPageNumber="15" orientation="portrait" useFirstPageNumber="1" r:id="rId1"/>
</worksheet>
</file>

<file path=xl/worksheets/sheet1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37"/>
  <sheetViews>
    <sheetView zoomScaleNormal="100" zoomScaleSheetLayoutView="70" workbookViewId="0">
      <selection activeCell="D9" sqref="D9"/>
    </sheetView>
  </sheetViews>
  <sheetFormatPr defaultColWidth="9" defaultRowHeight="15.75" x14ac:dyDescent="0.25"/>
  <cols>
    <col min="1" max="1" width="4.5" style="11" customWidth="1"/>
    <col min="2" max="2" width="36.875" style="11" customWidth="1"/>
    <col min="3" max="3" width="12.75" style="11" customWidth="1"/>
    <col min="4" max="4" width="14.625" style="11" customWidth="1"/>
    <col min="5" max="5" width="15.75" style="11" customWidth="1"/>
    <col min="6" max="6" width="9" style="11" customWidth="1"/>
    <col min="7" max="7" width="10" style="11" customWidth="1"/>
    <col min="8" max="8" width="15" style="11" customWidth="1"/>
    <col min="9" max="9" width="11.625" style="11" customWidth="1"/>
    <col min="10" max="19" width="9" style="11" customWidth="1"/>
    <col min="20" max="20" width="12.875" style="11" customWidth="1"/>
    <col min="21" max="21" width="12.75" style="11" customWidth="1"/>
    <col min="22" max="22" width="11.375" style="11" customWidth="1"/>
    <col min="23" max="25" width="9" style="11" customWidth="1"/>
    <col min="26" max="26" width="9" style="11"/>
    <col min="27" max="27" width="12.625" style="11" bestFit="1" customWidth="1"/>
    <col min="28" max="28" width="14.5" style="11" customWidth="1"/>
    <col min="29" max="29" width="12.625" style="11" customWidth="1"/>
    <col min="30" max="16384" width="9" style="11"/>
  </cols>
  <sheetData>
    <row r="1" spans="1:30" s="27" customFormat="1" ht="22.5" customHeight="1" x14ac:dyDescent="0.25">
      <c r="A1" s="49" t="str">
        <f>'Biểu 1'!A1</f>
        <v>UBND PHƯỜNG ĐỨC XUÂN</v>
      </c>
      <c r="D1" s="1133" t="s">
        <v>780</v>
      </c>
      <c r="E1" s="1133"/>
    </row>
    <row r="2" spans="1:30" ht="25.5" customHeight="1" x14ac:dyDescent="0.25">
      <c r="A2" s="1135" t="s">
        <v>773</v>
      </c>
      <c r="B2" s="1135"/>
      <c r="C2" s="1135"/>
      <c r="D2" s="1135"/>
      <c r="E2" s="1135"/>
    </row>
    <row r="3" spans="1:30" ht="33" customHeight="1" x14ac:dyDescent="0.25">
      <c r="A3" s="1134" t="str">
        <f>'Biểu 1'!A3:F3</f>
        <v>(Kèm theo Tờ trình số        /TTr-UBND ngày       tháng 12 năm 2025 của UBND phường Đức Xuân)</v>
      </c>
      <c r="B3" s="1134"/>
      <c r="C3" s="1134"/>
      <c r="D3" s="1134"/>
      <c r="E3" s="1134"/>
    </row>
    <row r="4" spans="1:30" ht="26.25" customHeight="1" x14ac:dyDescent="0.25">
      <c r="A4" s="41"/>
      <c r="E4" s="692" t="s">
        <v>6</v>
      </c>
    </row>
    <row r="5" spans="1:30" ht="42" customHeight="1" x14ac:dyDescent="0.25">
      <c r="A5" s="36" t="s">
        <v>0</v>
      </c>
      <c r="B5" s="36" t="s">
        <v>1</v>
      </c>
      <c r="C5" s="691" t="s">
        <v>593</v>
      </c>
      <c r="D5" s="691" t="s">
        <v>774</v>
      </c>
      <c r="E5" s="36" t="s">
        <v>26</v>
      </c>
    </row>
    <row r="6" spans="1:30" s="14" customFormat="1" ht="24.75" customHeight="1" x14ac:dyDescent="0.25">
      <c r="A6" s="730" t="s">
        <v>2</v>
      </c>
      <c r="B6" s="730" t="s">
        <v>3</v>
      </c>
      <c r="C6" s="730">
        <v>1</v>
      </c>
      <c r="D6" s="730">
        <v>2</v>
      </c>
      <c r="E6" s="730" t="s">
        <v>79</v>
      </c>
      <c r="N6" s="729"/>
      <c r="U6" s="729"/>
    </row>
    <row r="7" spans="1:30" ht="26.25" customHeight="1" x14ac:dyDescent="0.25">
      <c r="A7" s="36"/>
      <c r="B7" s="561" t="s">
        <v>96</v>
      </c>
      <c r="C7" s="569">
        <f>C8+C32</f>
        <v>158083</v>
      </c>
      <c r="D7" s="569">
        <f>D8+D32</f>
        <v>54049.2</v>
      </c>
      <c r="E7" s="570">
        <f t="shared" ref="E7:E18" si="0">D7/C7</f>
        <v>0.34190393653966583</v>
      </c>
      <c r="H7" s="568"/>
      <c r="I7" s="568"/>
      <c r="M7" s="568"/>
      <c r="N7" s="568"/>
      <c r="T7" s="137"/>
      <c r="U7" s="137"/>
      <c r="V7" s="137"/>
      <c r="W7" s="16"/>
      <c r="X7" s="16"/>
      <c r="AA7" s="136"/>
    </row>
    <row r="8" spans="1:30" ht="29.25" customHeight="1" x14ac:dyDescent="0.25">
      <c r="A8" s="36" t="s">
        <v>8</v>
      </c>
      <c r="B8" s="561" t="s">
        <v>7</v>
      </c>
      <c r="C8" s="569">
        <f>C9+C11+C15+C20+C21+C24+C27+C28+C29</f>
        <v>158083</v>
      </c>
      <c r="D8" s="569">
        <f>D9+D11+D15+D20+D21+D24+D27+D28+D29</f>
        <v>53302</v>
      </c>
      <c r="E8" s="570">
        <f t="shared" si="0"/>
        <v>0.3371773055926317</v>
      </c>
      <c r="G8" s="568"/>
      <c r="H8" s="568"/>
      <c r="M8" s="568"/>
      <c r="N8" s="568"/>
      <c r="P8" s="568"/>
      <c r="Q8" s="568"/>
      <c r="S8" s="568"/>
      <c r="T8" s="568"/>
      <c r="U8" s="568"/>
      <c r="V8" s="568"/>
      <c r="AB8" s="568"/>
    </row>
    <row r="9" spans="1:30" ht="42" customHeight="1" x14ac:dyDescent="0.25">
      <c r="A9" s="42">
        <v>1</v>
      </c>
      <c r="B9" s="405" t="s">
        <v>233</v>
      </c>
      <c r="C9" s="571">
        <f>C10</f>
        <v>75</v>
      </c>
      <c r="D9" s="571">
        <v>3</v>
      </c>
      <c r="E9" s="573">
        <f t="shared" si="0"/>
        <v>0.04</v>
      </c>
      <c r="H9" s="568"/>
      <c r="O9" s="568"/>
      <c r="S9" s="568"/>
      <c r="U9" s="568"/>
      <c r="V9" s="568"/>
      <c r="AA9" s="574"/>
      <c r="AB9" s="568"/>
    </row>
    <row r="10" spans="1:30" ht="22.5" hidden="1" customHeight="1" x14ac:dyDescent="0.25">
      <c r="A10" s="575"/>
      <c r="B10" s="576" t="s">
        <v>234</v>
      </c>
      <c r="C10" s="577">
        <v>75</v>
      </c>
      <c r="D10" s="577" t="e">
        <f>#REF!</f>
        <v>#REF!</v>
      </c>
      <c r="E10" s="578" t="e">
        <f t="shared" si="0"/>
        <v>#REF!</v>
      </c>
      <c r="H10" s="579"/>
      <c r="I10" s="568"/>
      <c r="AA10" s="574"/>
      <c r="AC10" s="568"/>
      <c r="AD10" s="344"/>
    </row>
    <row r="11" spans="1:30" ht="41.25" customHeight="1" x14ac:dyDescent="0.25">
      <c r="A11" s="42">
        <v>2</v>
      </c>
      <c r="B11" s="405" t="s">
        <v>237</v>
      </c>
      <c r="C11" s="571">
        <f>C12+C13+C14</f>
        <v>170</v>
      </c>
      <c r="D11" s="571">
        <v>23</v>
      </c>
      <c r="E11" s="573">
        <f t="shared" si="0"/>
        <v>0.13529411764705881</v>
      </c>
      <c r="G11" s="588"/>
      <c r="H11" s="583"/>
      <c r="AC11" s="584"/>
      <c r="AD11" s="584"/>
    </row>
    <row r="12" spans="1:30" hidden="1" x14ac:dyDescent="0.25">
      <c r="A12" s="575"/>
      <c r="B12" s="576" t="s">
        <v>234</v>
      </c>
      <c r="C12" s="577">
        <v>60</v>
      </c>
      <c r="D12" s="577" t="e">
        <f>#REF!</f>
        <v>#REF!</v>
      </c>
      <c r="E12" s="578" t="e">
        <f t="shared" si="0"/>
        <v>#REF!</v>
      </c>
      <c r="H12" s="583"/>
      <c r="I12" s="568"/>
      <c r="AC12" s="584"/>
      <c r="AD12" s="584"/>
    </row>
    <row r="13" spans="1:30" hidden="1" x14ac:dyDescent="0.25">
      <c r="A13" s="557"/>
      <c r="B13" s="580" t="s">
        <v>235</v>
      </c>
      <c r="C13" s="581">
        <v>60</v>
      </c>
      <c r="D13" s="581" t="e">
        <f>#REF!</f>
        <v>#REF!</v>
      </c>
      <c r="E13" s="578" t="e">
        <f t="shared" si="0"/>
        <v>#REF!</v>
      </c>
      <c r="H13" s="583"/>
      <c r="AC13" s="584"/>
    </row>
    <row r="14" spans="1:30" hidden="1" x14ac:dyDescent="0.25">
      <c r="A14" s="558"/>
      <c r="B14" s="585" t="s">
        <v>236</v>
      </c>
      <c r="C14" s="586">
        <v>50</v>
      </c>
      <c r="D14" s="586" t="e">
        <f>#REF!</f>
        <v>#REF!</v>
      </c>
      <c r="E14" s="578" t="e">
        <f t="shared" si="0"/>
        <v>#REF!</v>
      </c>
      <c r="H14" s="583"/>
      <c r="AC14" s="584"/>
    </row>
    <row r="15" spans="1:30" ht="33" customHeight="1" x14ac:dyDescent="0.25">
      <c r="A15" s="42">
        <v>3</v>
      </c>
      <c r="B15" s="405" t="s">
        <v>238</v>
      </c>
      <c r="C15" s="571">
        <f>SUM(C16:C19)</f>
        <v>20182</v>
      </c>
      <c r="D15" s="571">
        <v>19455</v>
      </c>
      <c r="E15" s="573">
        <f t="shared" si="0"/>
        <v>0.96397780200178373</v>
      </c>
    </row>
    <row r="16" spans="1:30" hidden="1" x14ac:dyDescent="0.25">
      <c r="A16" s="575"/>
      <c r="B16" s="576" t="s">
        <v>234</v>
      </c>
      <c r="C16" s="577">
        <v>17710</v>
      </c>
      <c r="D16" s="577" t="e">
        <f>#REF!</f>
        <v>#REF!</v>
      </c>
      <c r="E16" s="578" t="e">
        <f t="shared" si="0"/>
        <v>#REF!</v>
      </c>
    </row>
    <row r="17" spans="1:21" hidden="1" x14ac:dyDescent="0.25">
      <c r="A17" s="557"/>
      <c r="B17" s="580" t="s">
        <v>235</v>
      </c>
      <c r="C17" s="581">
        <v>750</v>
      </c>
      <c r="D17" s="581" t="e">
        <f>#REF!</f>
        <v>#REF!</v>
      </c>
      <c r="E17" s="582" t="e">
        <f t="shared" si="0"/>
        <v>#REF!</v>
      </c>
    </row>
    <row r="18" spans="1:21" hidden="1" x14ac:dyDescent="0.25">
      <c r="A18" s="557"/>
      <c r="B18" s="580" t="s">
        <v>239</v>
      </c>
      <c r="C18" s="581">
        <v>65</v>
      </c>
      <c r="D18" s="581" t="e">
        <f>#REF!</f>
        <v>#REF!</v>
      </c>
      <c r="E18" s="582" t="e">
        <f t="shared" si="0"/>
        <v>#REF!</v>
      </c>
    </row>
    <row r="19" spans="1:21" hidden="1" x14ac:dyDescent="0.25">
      <c r="A19" s="558"/>
      <c r="B19" s="585" t="s">
        <v>236</v>
      </c>
      <c r="C19" s="586">
        <v>1657</v>
      </c>
      <c r="D19" s="586" t="e">
        <f>#REF!</f>
        <v>#REF!</v>
      </c>
      <c r="E19" s="587"/>
    </row>
    <row r="20" spans="1:21" ht="33" customHeight="1" x14ac:dyDescent="0.25">
      <c r="A20" s="42">
        <v>4</v>
      </c>
      <c r="B20" s="405" t="s">
        <v>97</v>
      </c>
      <c r="C20" s="571">
        <v>6397</v>
      </c>
      <c r="D20" s="571">
        <v>6739</v>
      </c>
      <c r="E20" s="573">
        <f>D20/C20</f>
        <v>1.0534625605752697</v>
      </c>
    </row>
    <row r="21" spans="1:21" ht="33" customHeight="1" x14ac:dyDescent="0.25">
      <c r="A21" s="42">
        <v>5</v>
      </c>
      <c r="B21" s="405" t="s">
        <v>98</v>
      </c>
      <c r="C21" s="571">
        <f>C22+C23</f>
        <v>10800</v>
      </c>
      <c r="D21" s="571">
        <v>13228</v>
      </c>
      <c r="E21" s="573">
        <f>D21/C21</f>
        <v>1.2248148148148148</v>
      </c>
    </row>
    <row r="22" spans="1:21" ht="24" hidden="1" customHeight="1" x14ac:dyDescent="0.25">
      <c r="A22" s="557"/>
      <c r="B22" s="580" t="s">
        <v>498</v>
      </c>
      <c r="C22" s="581">
        <v>1330</v>
      </c>
      <c r="D22" s="581" t="e">
        <f>#REF!</f>
        <v>#REF!</v>
      </c>
      <c r="E22" s="582" t="e">
        <f>D22/C22</f>
        <v>#REF!</v>
      </c>
    </row>
    <row r="23" spans="1:21" ht="24" hidden="1" customHeight="1" x14ac:dyDescent="0.25">
      <c r="A23" s="558"/>
      <c r="B23" s="585" t="s">
        <v>775</v>
      </c>
      <c r="C23" s="586">
        <v>9470</v>
      </c>
      <c r="D23" s="586" t="e">
        <f>#REF!</f>
        <v>#REF!</v>
      </c>
      <c r="E23" s="587"/>
    </row>
    <row r="24" spans="1:21" ht="39" customHeight="1" x14ac:dyDescent="0.25">
      <c r="A24" s="42">
        <v>6</v>
      </c>
      <c r="B24" s="405" t="s">
        <v>105</v>
      </c>
      <c r="C24" s="571">
        <f>SUM(C25:C26)</f>
        <v>2487</v>
      </c>
      <c r="D24" s="571">
        <v>1215</v>
      </c>
      <c r="E24" s="573">
        <f>D24/C24</f>
        <v>0.48854041013269001</v>
      </c>
      <c r="T24" s="589"/>
      <c r="U24" s="568"/>
    </row>
    <row r="25" spans="1:21" hidden="1" x14ac:dyDescent="0.25">
      <c r="A25" s="557"/>
      <c r="B25" s="580" t="s">
        <v>776</v>
      </c>
      <c r="C25" s="581">
        <v>585</v>
      </c>
      <c r="D25" s="581" t="e">
        <f>#REF!</f>
        <v>#REF!</v>
      </c>
      <c r="E25" s="582" t="e">
        <f>D25/C25</f>
        <v>#REF!</v>
      </c>
    </row>
    <row r="26" spans="1:21" hidden="1" x14ac:dyDescent="0.25">
      <c r="A26" s="558"/>
      <c r="B26" s="585" t="s">
        <v>777</v>
      </c>
      <c r="C26" s="586">
        <v>1902</v>
      </c>
      <c r="D26" s="586" t="e">
        <f>#REF!</f>
        <v>#REF!</v>
      </c>
      <c r="E26" s="587"/>
    </row>
    <row r="27" spans="1:21" ht="38.25" customHeight="1" x14ac:dyDescent="0.25">
      <c r="A27" s="42">
        <v>7</v>
      </c>
      <c r="B27" s="405" t="s">
        <v>99</v>
      </c>
      <c r="C27" s="571">
        <v>240</v>
      </c>
      <c r="D27" s="571">
        <v>367</v>
      </c>
      <c r="E27" s="573">
        <f>D27/C27</f>
        <v>1.5291666666666666</v>
      </c>
    </row>
    <row r="28" spans="1:21" ht="37.5" customHeight="1" x14ac:dyDescent="0.25">
      <c r="A28" s="42">
        <v>8</v>
      </c>
      <c r="B28" s="405" t="s">
        <v>100</v>
      </c>
      <c r="C28" s="572">
        <v>116300</v>
      </c>
      <c r="D28" s="572">
        <v>10484</v>
      </c>
      <c r="E28" s="590">
        <f>D28/C28</f>
        <v>9.0146173688736023E-2</v>
      </c>
      <c r="H28" s="350"/>
      <c r="I28" s="350"/>
      <c r="T28" s="568"/>
      <c r="U28" s="568"/>
    </row>
    <row r="29" spans="1:21" ht="37.5" customHeight="1" x14ac:dyDescent="0.25">
      <c r="A29" s="42">
        <v>9</v>
      </c>
      <c r="B29" s="405" t="s">
        <v>101</v>
      </c>
      <c r="C29" s="571">
        <f>SUM(C30:C31)</f>
        <v>1432</v>
      </c>
      <c r="D29" s="571">
        <v>1788</v>
      </c>
      <c r="E29" s="573">
        <f>D29/C29</f>
        <v>1.2486033519553073</v>
      </c>
      <c r="T29" s="589"/>
      <c r="U29" s="568"/>
    </row>
    <row r="30" spans="1:21" hidden="1" x14ac:dyDescent="0.25">
      <c r="A30" s="557"/>
      <c r="B30" s="580" t="s">
        <v>778</v>
      </c>
      <c r="C30" s="581">
        <v>450</v>
      </c>
      <c r="D30" s="581" t="e">
        <f>#REF!</f>
        <v>#REF!</v>
      </c>
      <c r="E30" s="582" t="e">
        <f>D30/C30</f>
        <v>#REF!</v>
      </c>
    </row>
    <row r="31" spans="1:21" hidden="1" x14ac:dyDescent="0.25">
      <c r="A31" s="558"/>
      <c r="B31" s="585" t="s">
        <v>779</v>
      </c>
      <c r="C31" s="586">
        <v>982</v>
      </c>
      <c r="D31" s="586" t="e">
        <f>#REF!</f>
        <v>#REF!</v>
      </c>
      <c r="E31" s="587"/>
    </row>
    <row r="32" spans="1:21" ht="33.75" customHeight="1" x14ac:dyDescent="0.25">
      <c r="A32" s="563" t="s">
        <v>10</v>
      </c>
      <c r="B32" s="591" t="s">
        <v>102</v>
      </c>
      <c r="C32" s="592"/>
      <c r="D32" s="593">
        <v>747.2</v>
      </c>
      <c r="E32" s="594"/>
    </row>
    <row r="34" spans="4:5" x14ac:dyDescent="0.25">
      <c r="D34" s="1134"/>
      <c r="E34" s="1134"/>
    </row>
    <row r="35" spans="4:5" x14ac:dyDescent="0.25">
      <c r="D35" s="1135"/>
      <c r="E35" s="1135"/>
    </row>
    <row r="36" spans="4:5" x14ac:dyDescent="0.25">
      <c r="D36" s="1135"/>
      <c r="E36" s="1135"/>
    </row>
    <row r="37" spans="4:5" x14ac:dyDescent="0.25">
      <c r="D37" s="1134"/>
      <c r="E37" s="1134"/>
    </row>
  </sheetData>
  <mergeCells count="7">
    <mergeCell ref="D1:E1"/>
    <mergeCell ref="D37:E37"/>
    <mergeCell ref="D34:E34"/>
    <mergeCell ref="D35:E35"/>
    <mergeCell ref="D36:E36"/>
    <mergeCell ref="A2:E2"/>
    <mergeCell ref="A3:E3"/>
  </mergeCells>
  <printOptions horizontalCentered="1"/>
  <pageMargins left="3.7401574999999999E-2" right="0.25" top="0.84" bottom="0.53740157499999996" header="0.52" footer="0.35433070866141703"/>
  <pageSetup paperSize="9" firstPageNumber="16" orientation="portrait" useFirstPageNumber="1" r:id="rId1"/>
  <colBreaks count="1" manualBreakCount="1">
    <brk id="5" max="1048575" man="1"/>
  </colBreaks>
</worksheet>
</file>

<file path=xl/worksheets/sheet1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7"/>
  <sheetViews>
    <sheetView zoomScaleNormal="100" zoomScaleSheetLayoutView="115" workbookViewId="0">
      <selection activeCell="A3" sqref="A3:F3"/>
    </sheetView>
  </sheetViews>
  <sheetFormatPr defaultColWidth="9" defaultRowHeight="15.75" x14ac:dyDescent="0.25"/>
  <cols>
    <col min="1" max="1" width="6.375" style="11" customWidth="1"/>
    <col min="2" max="2" width="42.25" style="11" customWidth="1"/>
    <col min="3" max="3" width="12.25" style="136" customWidth="1"/>
    <col min="4" max="4" width="11.25" style="136" customWidth="1"/>
    <col min="5" max="5" width="10.375" style="136" customWidth="1"/>
    <col min="6" max="6" width="11.375" style="11" customWidth="1"/>
    <col min="7" max="7" width="10.75" style="11" customWidth="1"/>
    <col min="8" max="8" width="10.25" style="11" bestFit="1" customWidth="1"/>
    <col min="9" max="9" width="12.625" style="11" customWidth="1"/>
    <col min="10" max="16384" width="9" style="11"/>
  </cols>
  <sheetData>
    <row r="1" spans="1:10" ht="24.75" customHeight="1" x14ac:dyDescent="0.25">
      <c r="A1" s="16" t="str">
        <f>'Biểu 2'!A1</f>
        <v>UBND PHƯỜNG ĐỨC XUÂN</v>
      </c>
      <c r="E1" s="1136" t="s">
        <v>824</v>
      </c>
      <c r="F1" s="1136"/>
    </row>
    <row r="2" spans="1:10" ht="24" customHeight="1" x14ac:dyDescent="0.25">
      <c r="A2" s="1138" t="s">
        <v>782</v>
      </c>
      <c r="B2" s="1138"/>
      <c r="C2" s="1138"/>
      <c r="D2" s="1138"/>
      <c r="E2" s="1138"/>
      <c r="F2" s="1138"/>
    </row>
    <row r="3" spans="1:10" ht="38.25" customHeight="1" x14ac:dyDescent="0.25">
      <c r="A3" s="1134" t="str">
        <f>'Biểu 2'!A3:E3</f>
        <v>(Kèm theo Tờ trình số        /TTr-UBND ngày       tháng 12 năm 2025 của UBND phường Đức Xuân)</v>
      </c>
      <c r="B3" s="1134"/>
      <c r="C3" s="1134"/>
      <c r="D3" s="1134"/>
      <c r="E3" s="1134"/>
      <c r="F3" s="1134"/>
    </row>
    <row r="4" spans="1:10" ht="25.9" customHeight="1" x14ac:dyDescent="0.25">
      <c r="A4" s="41"/>
      <c r="E4" s="1139" t="s">
        <v>6</v>
      </c>
      <c r="F4" s="1139"/>
    </row>
    <row r="5" spans="1:10" x14ac:dyDescent="0.25">
      <c r="A5" s="1140" t="s">
        <v>0</v>
      </c>
      <c r="B5" s="1140" t="s">
        <v>1</v>
      </c>
      <c r="C5" s="1141" t="s">
        <v>593</v>
      </c>
      <c r="D5" s="1141" t="s">
        <v>774</v>
      </c>
      <c r="E5" s="1140" t="s">
        <v>26</v>
      </c>
      <c r="F5" s="1140"/>
    </row>
    <row r="6" spans="1:10" ht="33" customHeight="1" x14ac:dyDescent="0.25">
      <c r="A6" s="1140"/>
      <c r="B6" s="1140"/>
      <c r="C6" s="1141"/>
      <c r="D6" s="1141"/>
      <c r="E6" s="555" t="s">
        <v>27</v>
      </c>
      <c r="F6" s="36" t="s">
        <v>28</v>
      </c>
    </row>
    <row r="7" spans="1:10" s="14" customFormat="1" ht="19.5" customHeight="1" x14ac:dyDescent="0.25">
      <c r="A7" s="743" t="s">
        <v>2</v>
      </c>
      <c r="B7" s="743" t="s">
        <v>3</v>
      </c>
      <c r="C7" s="743">
        <v>1</v>
      </c>
      <c r="D7" s="743">
        <v>2</v>
      </c>
      <c r="E7" s="744" t="s">
        <v>29</v>
      </c>
      <c r="F7" s="743" t="s">
        <v>30</v>
      </c>
      <c r="G7" s="143"/>
      <c r="H7" s="143"/>
    </row>
    <row r="8" spans="1:10" s="16" customFormat="1" ht="22.5" customHeight="1" x14ac:dyDescent="0.25">
      <c r="A8" s="36"/>
      <c r="B8" s="561" t="s">
        <v>32</v>
      </c>
      <c r="C8" s="595">
        <f>C9+C17+C34+C33+C35</f>
        <v>131541</v>
      </c>
      <c r="D8" s="595">
        <f t="shared" ref="D8:E8" si="0">D9+D17+D34+D33+D35</f>
        <v>162691.27970899999</v>
      </c>
      <c r="E8" s="595">
        <f t="shared" si="0"/>
        <v>24997.27970899998</v>
      </c>
      <c r="F8" s="660">
        <f>D8/C8*100</f>
        <v>123.68104219140801</v>
      </c>
      <c r="G8" s="79"/>
      <c r="H8" s="82"/>
    </row>
    <row r="9" spans="1:10" s="16" customFormat="1" ht="21" customHeight="1" x14ac:dyDescent="0.25">
      <c r="A9" s="36" t="s">
        <v>2</v>
      </c>
      <c r="B9" s="561" t="s">
        <v>37</v>
      </c>
      <c r="C9" s="595">
        <f>C10+C13+C15+C16</f>
        <v>130544</v>
      </c>
      <c r="D9" s="595">
        <f>D10+D13+D15+D16</f>
        <v>131513.63499999998</v>
      </c>
      <c r="E9" s="595">
        <f>D9-C9</f>
        <v>969.63499999998021</v>
      </c>
      <c r="F9" s="660">
        <f t="shared" ref="F9:F11" si="1">D9/C9*100</f>
        <v>100.7427648915308</v>
      </c>
      <c r="G9" s="79"/>
      <c r="H9" s="79"/>
    </row>
    <row r="10" spans="1:10" s="16" customFormat="1" ht="22.15" customHeight="1" x14ac:dyDescent="0.25">
      <c r="A10" s="36" t="s">
        <v>8</v>
      </c>
      <c r="B10" s="561" t="s">
        <v>22</v>
      </c>
      <c r="C10" s="595">
        <f>C11+C12</f>
        <v>12468</v>
      </c>
      <c r="D10" s="595">
        <f t="shared" ref="D10:E10" si="2">D11+D12</f>
        <v>15789.6</v>
      </c>
      <c r="E10" s="595">
        <f t="shared" si="2"/>
        <v>3321.6000000000004</v>
      </c>
      <c r="F10" s="660">
        <f t="shared" si="1"/>
        <v>126.64100096246391</v>
      </c>
      <c r="G10" s="79"/>
      <c r="H10" s="79"/>
    </row>
    <row r="11" spans="1:10" x14ac:dyDescent="0.25">
      <c r="A11" s="42">
        <v>1</v>
      </c>
      <c r="B11" s="403" t="s">
        <v>103</v>
      </c>
      <c r="C11" s="600">
        <v>12468</v>
      </c>
      <c r="D11" s="600">
        <f>12468+1859.6-20</f>
        <v>14307.6</v>
      </c>
      <c r="E11" s="600">
        <f t="shared" ref="E11:E33" si="3">D11-C11</f>
        <v>1839.6000000000004</v>
      </c>
      <c r="F11" s="661">
        <f t="shared" si="1"/>
        <v>114.75457170356111</v>
      </c>
      <c r="G11" s="136"/>
      <c r="H11" s="343"/>
    </row>
    <row r="12" spans="1:10" x14ac:dyDescent="0.25">
      <c r="A12" s="42">
        <v>2</v>
      </c>
      <c r="B12" s="403" t="s">
        <v>38</v>
      </c>
      <c r="C12" s="600"/>
      <c r="D12" s="600">
        <v>1482</v>
      </c>
      <c r="E12" s="600">
        <f t="shared" ref="E12" si="4">D12-C12</f>
        <v>1482</v>
      </c>
      <c r="F12" s="661"/>
      <c r="G12" s="136"/>
      <c r="H12" s="343"/>
    </row>
    <row r="13" spans="1:10" s="16" customFormat="1" ht="20.45" customHeight="1" x14ac:dyDescent="0.25">
      <c r="A13" s="36" t="s">
        <v>10</v>
      </c>
      <c r="B13" s="561" t="s">
        <v>18</v>
      </c>
      <c r="C13" s="595">
        <v>114380</v>
      </c>
      <c r="D13" s="595">
        <f>114380+36.5+114.635+65.4+835.7+291.8</f>
        <v>115724.03499999999</v>
      </c>
      <c r="E13" s="595">
        <f>D13-C13</f>
        <v>1344.0349999999889</v>
      </c>
      <c r="F13" s="660">
        <f t="shared" ref="F13" si="5">D13/C13*100</f>
        <v>101.17506119951038</v>
      </c>
      <c r="J13" s="80"/>
    </row>
    <row r="14" spans="1:10" ht="21" customHeight="1" x14ac:dyDescent="0.25">
      <c r="A14" s="560"/>
      <c r="B14" s="597" t="s">
        <v>107</v>
      </c>
      <c r="C14" s="598">
        <v>68911.3</v>
      </c>
      <c r="D14" s="598">
        <v>68911</v>
      </c>
      <c r="E14" s="598">
        <f t="shared" si="3"/>
        <v>-0.30000000000291038</v>
      </c>
      <c r="F14" s="599"/>
    </row>
    <row r="15" spans="1:10" s="16" customFormat="1" ht="20.25" customHeight="1" x14ac:dyDescent="0.25">
      <c r="A15" s="36" t="s">
        <v>13</v>
      </c>
      <c r="B15" s="561" t="s">
        <v>19</v>
      </c>
      <c r="C15" s="595">
        <v>2974</v>
      </c>
      <c r="D15" s="595"/>
      <c r="E15" s="595">
        <f t="shared" si="3"/>
        <v>-2974</v>
      </c>
      <c r="F15" s="660">
        <f t="shared" ref="F15" si="6">D15/C15*100</f>
        <v>0</v>
      </c>
    </row>
    <row r="16" spans="1:10" s="16" customFormat="1" ht="22.5" customHeight="1" x14ac:dyDescent="0.25">
      <c r="A16" s="36" t="s">
        <v>14</v>
      </c>
      <c r="B16" s="561" t="s">
        <v>33</v>
      </c>
      <c r="C16" s="595">
        <v>722</v>
      </c>
      <c r="D16" s="595"/>
      <c r="E16" s="595">
        <f t="shared" si="3"/>
        <v>-722</v>
      </c>
      <c r="F16" s="596"/>
    </row>
    <row r="17" spans="1:9" s="16" customFormat="1" ht="22.15" customHeight="1" x14ac:dyDescent="0.25">
      <c r="A17" s="36" t="s">
        <v>3</v>
      </c>
      <c r="B17" s="561" t="s">
        <v>40</v>
      </c>
      <c r="C17" s="595">
        <f>C18+C21</f>
        <v>997</v>
      </c>
      <c r="D17" s="595">
        <f>D18+D21</f>
        <v>24277.444708999999</v>
      </c>
      <c r="E17" s="595">
        <f t="shared" si="3"/>
        <v>23280.444708999999</v>
      </c>
      <c r="F17" s="660">
        <f t="shared" ref="F17:F18" si="7">D17/C17*100</f>
        <v>2435.0496197592779</v>
      </c>
      <c r="H17" s="79"/>
      <c r="I17" s="80"/>
    </row>
    <row r="18" spans="1:9" ht="22.15" customHeight="1" x14ac:dyDescent="0.25">
      <c r="A18" s="36" t="s">
        <v>8</v>
      </c>
      <c r="B18" s="561" t="s">
        <v>34</v>
      </c>
      <c r="C18" s="595">
        <f>SUM(C19:C20)</f>
        <v>736</v>
      </c>
      <c r="D18" s="595">
        <f t="shared" ref="D18:E18" si="8">SUM(D19:D20)</f>
        <v>217</v>
      </c>
      <c r="E18" s="595">
        <f t="shared" si="8"/>
        <v>0</v>
      </c>
      <c r="F18" s="660">
        <f t="shared" si="7"/>
        <v>29.483695652173914</v>
      </c>
      <c r="I18" s="258"/>
    </row>
    <row r="19" spans="1:9" ht="35.25" customHeight="1" x14ac:dyDescent="0.25">
      <c r="A19" s="36"/>
      <c r="B19" s="745" t="s">
        <v>352</v>
      </c>
      <c r="C19" s="600">
        <v>184</v>
      </c>
      <c r="D19" s="600">
        <v>99</v>
      </c>
      <c r="E19" s="595"/>
      <c r="F19" s="746"/>
    </row>
    <row r="20" spans="1:9" ht="22.15" customHeight="1" x14ac:dyDescent="0.25">
      <c r="A20" s="36"/>
      <c r="B20" s="745" t="s">
        <v>353</v>
      </c>
      <c r="C20" s="600">
        <v>552</v>
      </c>
      <c r="D20" s="600">
        <v>118</v>
      </c>
      <c r="E20" s="595"/>
      <c r="F20" s="746"/>
    </row>
    <row r="21" spans="1:9" s="16" customFormat="1" ht="26.25" customHeight="1" x14ac:dyDescent="0.25">
      <c r="A21" s="36" t="s">
        <v>10</v>
      </c>
      <c r="B21" s="561" t="s">
        <v>104</v>
      </c>
      <c r="C21" s="595">
        <f>SUM(C22:C32)</f>
        <v>261</v>
      </c>
      <c r="D21" s="595">
        <f>SUM(D22:D32)</f>
        <v>24060.444708999999</v>
      </c>
      <c r="E21" s="595">
        <f t="shared" ref="E21" si="9">SUM(E22:E32)</f>
        <v>23799.444708999999</v>
      </c>
      <c r="F21" s="660">
        <f t="shared" ref="F21" si="10">D21/C21*100</f>
        <v>9218.5611911877386</v>
      </c>
      <c r="H21" s="80"/>
    </row>
    <row r="22" spans="1:9" ht="33" customHeight="1" x14ac:dyDescent="0.25">
      <c r="A22" s="747">
        <v>1</v>
      </c>
      <c r="B22" s="745" t="s">
        <v>354</v>
      </c>
      <c r="C22" s="693">
        <v>171</v>
      </c>
      <c r="D22" s="600">
        <v>124</v>
      </c>
      <c r="E22" s="600">
        <f>D22-C22</f>
        <v>-47</v>
      </c>
      <c r="F22" s="746"/>
    </row>
    <row r="23" spans="1:9" ht="37.5" customHeight="1" x14ac:dyDescent="0.25">
      <c r="A23" s="747">
        <v>2</v>
      </c>
      <c r="B23" s="625" t="s">
        <v>783</v>
      </c>
      <c r="C23" s="693">
        <v>90</v>
      </c>
      <c r="D23" s="600">
        <v>90</v>
      </c>
      <c r="E23" s="600">
        <f t="shared" si="3"/>
        <v>0</v>
      </c>
      <c r="F23" s="746"/>
    </row>
    <row r="24" spans="1:9" ht="30" customHeight="1" x14ac:dyDescent="0.25">
      <c r="A24" s="747">
        <v>3</v>
      </c>
      <c r="B24" s="748" t="s">
        <v>786</v>
      </c>
      <c r="C24" s="750"/>
      <c r="D24" s="752">
        <v>2010.5</v>
      </c>
      <c r="E24" s="600">
        <f t="shared" si="3"/>
        <v>2010.5</v>
      </c>
      <c r="F24" s="746"/>
    </row>
    <row r="25" spans="1:9" ht="33" customHeight="1" x14ac:dyDescent="0.25">
      <c r="A25" s="747">
        <v>4</v>
      </c>
      <c r="B25" s="748" t="s">
        <v>785</v>
      </c>
      <c r="C25" s="749"/>
      <c r="D25" s="753">
        <f>2941.275+3971.65275+7469.955675+3824.536284</f>
        <v>18207.419709000002</v>
      </c>
      <c r="E25" s="600">
        <f>D25-C25</f>
        <v>18207.419709000002</v>
      </c>
      <c r="F25" s="746"/>
    </row>
    <row r="26" spans="1:9" ht="35.25" customHeight="1" x14ac:dyDescent="0.25">
      <c r="A26" s="747">
        <v>5</v>
      </c>
      <c r="B26" s="748" t="s">
        <v>787</v>
      </c>
      <c r="C26" s="751"/>
      <c r="D26" s="754">
        <v>1000</v>
      </c>
      <c r="E26" s="600">
        <f t="shared" ref="E26:E29" si="11">D26-C26</f>
        <v>1000</v>
      </c>
      <c r="F26" s="746"/>
    </row>
    <row r="27" spans="1:9" ht="24.75" customHeight="1" x14ac:dyDescent="0.25">
      <c r="A27" s="747">
        <v>6</v>
      </c>
      <c r="B27" s="748" t="s">
        <v>788</v>
      </c>
      <c r="C27" s="751"/>
      <c r="D27" s="754">
        <v>10</v>
      </c>
      <c r="E27" s="600">
        <f t="shared" si="11"/>
        <v>10</v>
      </c>
      <c r="F27" s="746"/>
    </row>
    <row r="28" spans="1:9" ht="26.25" customHeight="1" x14ac:dyDescent="0.25">
      <c r="A28" s="747">
        <v>7</v>
      </c>
      <c r="B28" s="748" t="s">
        <v>789</v>
      </c>
      <c r="C28" s="751"/>
      <c r="D28" s="754">
        <f>500+553</f>
        <v>1053</v>
      </c>
      <c r="E28" s="600">
        <f t="shared" si="11"/>
        <v>1053</v>
      </c>
      <c r="F28" s="746"/>
    </row>
    <row r="29" spans="1:9" ht="25.5" customHeight="1" x14ac:dyDescent="0.25">
      <c r="A29" s="747">
        <v>8</v>
      </c>
      <c r="B29" s="748" t="s">
        <v>790</v>
      </c>
      <c r="C29" s="751"/>
      <c r="D29" s="754">
        <v>390</v>
      </c>
      <c r="E29" s="600">
        <f t="shared" si="11"/>
        <v>390</v>
      </c>
      <c r="F29" s="746"/>
    </row>
    <row r="30" spans="1:9" ht="21.75" customHeight="1" x14ac:dyDescent="0.25">
      <c r="A30" s="747">
        <v>9</v>
      </c>
      <c r="B30" s="748" t="s">
        <v>791</v>
      </c>
      <c r="C30" s="751"/>
      <c r="D30" s="754">
        <v>837.245</v>
      </c>
      <c r="E30" s="600">
        <f t="shared" ref="E30:E32" si="12">D30-C30</f>
        <v>837.245</v>
      </c>
      <c r="F30" s="746"/>
    </row>
    <row r="31" spans="1:9" ht="26.25" customHeight="1" x14ac:dyDescent="0.25">
      <c r="A31" s="747">
        <v>10</v>
      </c>
      <c r="B31" s="748" t="s">
        <v>792</v>
      </c>
      <c r="C31" s="751"/>
      <c r="D31" s="754">
        <v>98.28</v>
      </c>
      <c r="E31" s="600">
        <f t="shared" si="12"/>
        <v>98.28</v>
      </c>
      <c r="F31" s="746"/>
    </row>
    <row r="32" spans="1:9" ht="27.75" customHeight="1" x14ac:dyDescent="0.25">
      <c r="A32" s="747">
        <v>11</v>
      </c>
      <c r="B32" s="748" t="s">
        <v>793</v>
      </c>
      <c r="C32" s="751"/>
      <c r="D32" s="754">
        <v>240</v>
      </c>
      <c r="E32" s="600">
        <f t="shared" si="12"/>
        <v>240</v>
      </c>
      <c r="F32" s="746"/>
    </row>
    <row r="33" spans="1:6" s="16" customFormat="1" ht="22.5" customHeight="1" x14ac:dyDescent="0.25">
      <c r="A33" s="36" t="s">
        <v>4</v>
      </c>
      <c r="B33" s="561" t="s">
        <v>784</v>
      </c>
      <c r="C33" s="595"/>
      <c r="D33" s="595">
        <v>747.2</v>
      </c>
      <c r="E33" s="595">
        <f t="shared" si="3"/>
        <v>747.2</v>
      </c>
      <c r="F33" s="596"/>
    </row>
    <row r="34" spans="1:6" s="16" customFormat="1" ht="22.5" customHeight="1" x14ac:dyDescent="0.25">
      <c r="A34" s="36" t="s">
        <v>580</v>
      </c>
      <c r="B34" s="561" t="s">
        <v>820</v>
      </c>
      <c r="C34" s="595"/>
      <c r="D34" s="595">
        <f>'Biểu 1'!D33</f>
        <v>247</v>
      </c>
      <c r="E34" s="595"/>
      <c r="F34" s="596"/>
    </row>
    <row r="35" spans="1:6" s="16" customFormat="1" ht="22.5" customHeight="1" x14ac:dyDescent="0.25">
      <c r="A35" s="36" t="s">
        <v>823</v>
      </c>
      <c r="B35" s="561" t="s">
        <v>41</v>
      </c>
      <c r="C35" s="595"/>
      <c r="D35" s="595">
        <f>'Biểu 1'!D34</f>
        <v>5906</v>
      </c>
      <c r="E35" s="595"/>
      <c r="F35" s="596"/>
    </row>
    <row r="36" spans="1:6" x14ac:dyDescent="0.25">
      <c r="A36" s="1137"/>
      <c r="B36" s="1137"/>
      <c r="C36" s="1137"/>
      <c r="D36" s="1137"/>
      <c r="E36" s="1137"/>
      <c r="F36" s="1137"/>
    </row>
    <row r="37" spans="1:6" x14ac:dyDescent="0.25">
      <c r="C37" s="1134"/>
      <c r="D37" s="1134"/>
      <c r="E37" s="1134"/>
      <c r="F37" s="1134"/>
    </row>
    <row r="38" spans="1:6" x14ac:dyDescent="0.25">
      <c r="C38" s="1135"/>
      <c r="D38" s="1135"/>
      <c r="E38" s="1135"/>
      <c r="F38" s="1135"/>
    </row>
    <row r="39" spans="1:6" x14ac:dyDescent="0.25">
      <c r="C39" s="1135"/>
      <c r="D39" s="1135"/>
      <c r="E39" s="1135"/>
      <c r="F39" s="1135"/>
    </row>
    <row r="40" spans="1:6" x14ac:dyDescent="0.25">
      <c r="C40" s="1134"/>
      <c r="D40" s="1134"/>
      <c r="E40" s="1134"/>
      <c r="F40" s="1134"/>
    </row>
    <row r="56" ht="5.25" customHeight="1" x14ac:dyDescent="0.25"/>
    <row r="57" ht="3.75" customHeight="1" x14ac:dyDescent="0.25"/>
  </sheetData>
  <mergeCells count="14">
    <mergeCell ref="E1:F1"/>
    <mergeCell ref="C40:F40"/>
    <mergeCell ref="A36:F36"/>
    <mergeCell ref="A2:F2"/>
    <mergeCell ref="E4:F4"/>
    <mergeCell ref="A5:A6"/>
    <mergeCell ref="B5:B6"/>
    <mergeCell ref="C5:C6"/>
    <mergeCell ref="D5:D6"/>
    <mergeCell ref="E5:F5"/>
    <mergeCell ref="C37:F37"/>
    <mergeCell ref="C38:F38"/>
    <mergeCell ref="C39:F39"/>
    <mergeCell ref="A3:F3"/>
  </mergeCells>
  <printOptions horizontalCentered="1"/>
  <pageMargins left="0.28740157500000002" right="0.25" top="0.4" bottom="0.46" header="0.31496062992126" footer="0.39370078740157499"/>
  <pageSetup paperSize="9" scale="90" firstPageNumber="17" orientation="portrait" useFirstPageNumber="1" r:id="rId1"/>
</worksheet>
</file>

<file path=xl/worksheets/sheet1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topLeftCell="A79" workbookViewId="0">
      <selection activeCell="C40" sqref="C40:C49"/>
    </sheetView>
  </sheetViews>
  <sheetFormatPr defaultRowHeight="30" customHeight="1" x14ac:dyDescent="0.25"/>
  <cols>
    <col min="1" max="1" width="4.875" customWidth="1"/>
    <col min="2" max="2" width="44" customWidth="1"/>
    <col min="3" max="3" width="13.375" customWidth="1"/>
    <col min="4" max="4" width="12.5" customWidth="1"/>
    <col min="5" max="5" width="10.5" customWidth="1"/>
  </cols>
  <sheetData>
    <row r="1" spans="1:8" ht="30" customHeight="1" x14ac:dyDescent="0.25">
      <c r="A1" s="1142" t="s">
        <v>622</v>
      </c>
      <c r="B1" s="1142"/>
      <c r="C1" s="1142"/>
      <c r="D1" s="1142"/>
      <c r="E1" s="1142"/>
      <c r="F1" s="1142"/>
      <c r="G1" s="442"/>
      <c r="H1" s="442"/>
    </row>
    <row r="2" spans="1:8" ht="30" customHeight="1" x14ac:dyDescent="0.25">
      <c r="A2" s="441"/>
      <c r="B2" s="441"/>
      <c r="C2" s="1143" t="s">
        <v>623</v>
      </c>
      <c r="D2" s="1143"/>
      <c r="E2" s="1143"/>
      <c r="F2" s="1143"/>
      <c r="G2" s="442"/>
      <c r="H2" s="442"/>
    </row>
    <row r="3" spans="1:8" ht="30" customHeight="1" x14ac:dyDescent="0.25">
      <c r="A3" s="1144" t="s">
        <v>0</v>
      </c>
      <c r="B3" s="1144" t="s">
        <v>308</v>
      </c>
      <c r="C3" s="1147" t="s">
        <v>624</v>
      </c>
      <c r="D3" s="1150" t="s">
        <v>625</v>
      </c>
      <c r="E3" s="1150" t="s">
        <v>626</v>
      </c>
      <c r="F3" s="1147" t="s">
        <v>627</v>
      </c>
      <c r="G3" s="440"/>
      <c r="H3" s="442"/>
    </row>
    <row r="4" spans="1:8" ht="15" customHeight="1" x14ac:dyDescent="0.25">
      <c r="A4" s="1145"/>
      <c r="B4" s="1145"/>
      <c r="C4" s="1148"/>
      <c r="D4" s="1151"/>
      <c r="E4" s="1151"/>
      <c r="F4" s="1148"/>
      <c r="G4" s="440"/>
      <c r="H4" s="442"/>
    </row>
    <row r="5" spans="1:8" ht="13.5" customHeight="1" x14ac:dyDescent="0.25">
      <c r="A5" s="1146"/>
      <c r="B5" s="1146"/>
      <c r="C5" s="1149"/>
      <c r="D5" s="1152"/>
      <c r="E5" s="1152"/>
      <c r="F5" s="1149"/>
      <c r="G5" s="440"/>
      <c r="H5" s="442"/>
    </row>
    <row r="6" spans="1:8" ht="30" customHeight="1" x14ac:dyDescent="0.25">
      <c r="A6" s="451">
        <v>1</v>
      </c>
      <c r="B6" s="451">
        <v>2</v>
      </c>
      <c r="C6" s="451">
        <v>3</v>
      </c>
      <c r="D6" s="462">
        <v>4</v>
      </c>
      <c r="E6" s="462"/>
      <c r="F6" s="451">
        <v>5</v>
      </c>
      <c r="G6" s="440"/>
      <c r="H6" s="442"/>
    </row>
    <row r="7" spans="1:8" ht="30" customHeight="1" x14ac:dyDescent="0.25">
      <c r="A7" s="439"/>
      <c r="B7" s="439" t="s">
        <v>71</v>
      </c>
      <c r="C7" s="445">
        <v>226249.29200000002</v>
      </c>
      <c r="D7" s="463">
        <v>167723.17000000001</v>
      </c>
      <c r="E7" s="463">
        <v>218861.29300000001</v>
      </c>
      <c r="F7" s="444">
        <v>0.74132019825281925</v>
      </c>
      <c r="G7" s="438"/>
      <c r="H7" s="438">
        <v>0.96734575858915828</v>
      </c>
    </row>
    <row r="8" spans="1:8" ht="30" customHeight="1" x14ac:dyDescent="0.3">
      <c r="A8" s="424" t="s">
        <v>8</v>
      </c>
      <c r="B8" s="480" t="s">
        <v>310</v>
      </c>
      <c r="C8" s="526">
        <v>29771.968000000001</v>
      </c>
      <c r="D8" s="464">
        <v>23447.993000000002</v>
      </c>
      <c r="E8" s="464">
        <v>24120.817999999999</v>
      </c>
      <c r="F8" s="444">
        <v>0.78758626235255935</v>
      </c>
      <c r="G8" s="411"/>
      <c r="H8" s="458"/>
    </row>
    <row r="9" spans="1:8" ht="30" customHeight="1" x14ac:dyDescent="0.25">
      <c r="A9" s="425">
        <v>1</v>
      </c>
      <c r="B9" s="437" t="s">
        <v>614</v>
      </c>
      <c r="C9" s="436">
        <v>2480.8429999999998</v>
      </c>
      <c r="D9" s="465">
        <v>2463.9929999999999</v>
      </c>
      <c r="E9" s="465">
        <v>2480.8179999999998</v>
      </c>
      <c r="F9" s="444">
        <v>0.99320795390921557</v>
      </c>
      <c r="G9" s="440" t="s">
        <v>628</v>
      </c>
      <c r="H9" s="442"/>
    </row>
    <row r="10" spans="1:8" ht="30" customHeight="1" x14ac:dyDescent="0.25">
      <c r="A10" s="423">
        <v>1</v>
      </c>
      <c r="B10" s="481" t="s">
        <v>610</v>
      </c>
      <c r="C10" s="486">
        <v>7.8920000000000003</v>
      </c>
      <c r="D10" s="536">
        <v>7.8920000000000003</v>
      </c>
      <c r="E10" s="536">
        <v>7.8920000000000003</v>
      </c>
      <c r="F10" s="430">
        <v>1</v>
      </c>
      <c r="G10" s="442"/>
      <c r="H10" s="442"/>
    </row>
    <row r="11" spans="1:8" ht="30" customHeight="1" x14ac:dyDescent="0.25">
      <c r="A11" s="426">
        <v>2</v>
      </c>
      <c r="B11" s="482" t="s">
        <v>611</v>
      </c>
      <c r="C11" s="487">
        <v>56.357999999999997</v>
      </c>
      <c r="D11" s="467">
        <v>56.357999999999997</v>
      </c>
      <c r="E11" s="467">
        <v>56.357999999999997</v>
      </c>
      <c r="F11" s="429">
        <v>1</v>
      </c>
      <c r="G11" s="442"/>
      <c r="H11" s="442"/>
    </row>
    <row r="12" spans="1:8" ht="30" customHeight="1" x14ac:dyDescent="0.25">
      <c r="A12" s="453">
        <v>3</v>
      </c>
      <c r="B12" s="482" t="s">
        <v>612</v>
      </c>
      <c r="C12" s="488">
        <v>459.78999999999996</v>
      </c>
      <c r="D12" s="468">
        <v>459.79</v>
      </c>
      <c r="E12" s="468">
        <v>459.79</v>
      </c>
      <c r="F12" s="455">
        <v>1.0000000000000002</v>
      </c>
      <c r="G12" s="431"/>
      <c r="H12" s="431"/>
    </row>
    <row r="13" spans="1:8" ht="30" customHeight="1" x14ac:dyDescent="0.25">
      <c r="A13" s="426">
        <v>4</v>
      </c>
      <c r="B13" s="482" t="s">
        <v>613</v>
      </c>
      <c r="C13" s="487">
        <v>401.43200000000002</v>
      </c>
      <c r="D13" s="467">
        <v>401.4</v>
      </c>
      <c r="E13" s="467">
        <v>401.4</v>
      </c>
      <c r="F13" s="429">
        <v>0.99992028537834543</v>
      </c>
      <c r="G13" s="442"/>
      <c r="H13" s="442"/>
    </row>
    <row r="14" spans="1:8" ht="30" customHeight="1" x14ac:dyDescent="0.25">
      <c r="A14" s="426">
        <v>5</v>
      </c>
      <c r="B14" s="482" t="s">
        <v>303</v>
      </c>
      <c r="C14" s="487">
        <v>326.49499999999989</v>
      </c>
      <c r="D14" s="467">
        <v>326.495</v>
      </c>
      <c r="E14" s="467">
        <v>326.495</v>
      </c>
      <c r="F14" s="429">
        <v>1.0000000000000004</v>
      </c>
      <c r="G14" s="442"/>
      <c r="H14" s="442"/>
    </row>
    <row r="15" spans="1:8" ht="30" customHeight="1" x14ac:dyDescent="0.25">
      <c r="A15" s="432">
        <v>6</v>
      </c>
      <c r="B15" s="482" t="s">
        <v>304</v>
      </c>
      <c r="C15" s="487">
        <v>29.460999999999785</v>
      </c>
      <c r="D15" s="467">
        <v>29.460999999999999</v>
      </c>
      <c r="E15" s="467">
        <v>29.460999999999999</v>
      </c>
      <c r="F15" s="429">
        <v>1.0000000000000073</v>
      </c>
      <c r="G15" s="431"/>
      <c r="H15" s="431"/>
    </row>
    <row r="16" spans="1:8" ht="30" customHeight="1" x14ac:dyDescent="0.25">
      <c r="A16" s="456">
        <v>7</v>
      </c>
      <c r="B16" s="482" t="s">
        <v>568</v>
      </c>
      <c r="C16" s="489">
        <v>147.48999999999998</v>
      </c>
      <c r="D16" s="469">
        <v>147.49</v>
      </c>
      <c r="E16" s="469">
        <v>147.49</v>
      </c>
      <c r="F16" s="452">
        <v>1.0000000000000002</v>
      </c>
      <c r="G16" s="442"/>
    </row>
    <row r="17" spans="1:8" ht="30" customHeight="1" x14ac:dyDescent="0.25">
      <c r="A17" s="426">
        <v>8</v>
      </c>
      <c r="B17" s="483" t="s">
        <v>291</v>
      </c>
      <c r="C17" s="487">
        <v>671.125</v>
      </c>
      <c r="D17" s="467">
        <v>654.27499999999998</v>
      </c>
      <c r="E17" s="467">
        <v>671.1</v>
      </c>
      <c r="F17" s="429">
        <v>0.97489290370646298</v>
      </c>
      <c r="G17" s="442"/>
    </row>
    <row r="18" spans="1:8" ht="30" customHeight="1" x14ac:dyDescent="0.25">
      <c r="A18" s="426">
        <v>9</v>
      </c>
      <c r="B18" s="491" t="s">
        <v>629</v>
      </c>
      <c r="C18" s="487">
        <v>380.8</v>
      </c>
      <c r="D18" s="537">
        <v>380.83199999999999</v>
      </c>
      <c r="E18" s="537">
        <v>380.83199999999999</v>
      </c>
      <c r="F18" s="429">
        <v>1.0000840336134453</v>
      </c>
      <c r="G18" s="442"/>
    </row>
    <row r="19" spans="1:8" ht="30" customHeight="1" x14ac:dyDescent="0.25">
      <c r="A19" s="425">
        <v>2</v>
      </c>
      <c r="B19" s="437" t="s">
        <v>314</v>
      </c>
      <c r="C19" s="436">
        <v>13740.334999999999</v>
      </c>
      <c r="D19" s="465">
        <v>13084</v>
      </c>
      <c r="E19" s="465">
        <v>13740</v>
      </c>
      <c r="F19" s="444">
        <v>0.95223296957461379</v>
      </c>
      <c r="G19" s="440" t="s">
        <v>628</v>
      </c>
    </row>
    <row r="20" spans="1:8" ht="30" customHeight="1" x14ac:dyDescent="0.25">
      <c r="A20" s="432">
        <v>10</v>
      </c>
      <c r="B20" s="481" t="s">
        <v>302</v>
      </c>
      <c r="C20" s="422">
        <v>1551.335</v>
      </c>
      <c r="D20" s="466">
        <v>1551</v>
      </c>
      <c r="E20" s="466">
        <v>1551</v>
      </c>
      <c r="F20" s="430">
        <v>0.9997840569573947</v>
      </c>
      <c r="G20" s="442"/>
    </row>
    <row r="21" spans="1:8" ht="30" customHeight="1" x14ac:dyDescent="0.25">
      <c r="A21" s="426">
        <v>11</v>
      </c>
      <c r="B21" s="482" t="s">
        <v>341</v>
      </c>
      <c r="C21" s="433">
        <v>2656</v>
      </c>
      <c r="D21" s="467">
        <v>2000</v>
      </c>
      <c r="E21" s="467">
        <v>2656</v>
      </c>
      <c r="F21" s="429">
        <v>0.75301204819277112</v>
      </c>
      <c r="G21" s="431"/>
    </row>
    <row r="22" spans="1:8" ht="30" customHeight="1" x14ac:dyDescent="0.25">
      <c r="A22" s="432">
        <v>12</v>
      </c>
      <c r="B22" s="410" t="s">
        <v>312</v>
      </c>
      <c r="C22" s="433">
        <v>573</v>
      </c>
      <c r="D22" s="467">
        <v>573</v>
      </c>
      <c r="E22" s="467">
        <v>573</v>
      </c>
      <c r="F22" s="429">
        <v>1</v>
      </c>
      <c r="G22" s="431"/>
    </row>
    <row r="23" spans="1:8" ht="30" customHeight="1" x14ac:dyDescent="0.25">
      <c r="A23" s="426">
        <v>13</v>
      </c>
      <c r="B23" s="410" t="s">
        <v>340</v>
      </c>
      <c r="C23" s="433">
        <v>3460</v>
      </c>
      <c r="D23" s="467">
        <v>3460</v>
      </c>
      <c r="E23" s="467">
        <v>3460</v>
      </c>
      <c r="F23" s="429">
        <v>1</v>
      </c>
      <c r="G23" s="442"/>
    </row>
    <row r="24" spans="1:8" ht="30" customHeight="1" x14ac:dyDescent="0.25">
      <c r="A24" s="528">
        <v>14</v>
      </c>
      <c r="B24" s="484" t="s">
        <v>497</v>
      </c>
      <c r="C24" s="433">
        <v>2500</v>
      </c>
      <c r="D24" s="467">
        <v>2500</v>
      </c>
      <c r="E24" s="467">
        <v>2500</v>
      </c>
      <c r="F24" s="429">
        <v>1</v>
      </c>
      <c r="G24" s="431"/>
    </row>
    <row r="25" spans="1:8" ht="30" customHeight="1" x14ac:dyDescent="0.25">
      <c r="A25" s="426"/>
      <c r="B25" s="484" t="s">
        <v>618</v>
      </c>
      <c r="C25" s="433">
        <v>3000</v>
      </c>
      <c r="D25" s="467">
        <v>3000</v>
      </c>
      <c r="E25" s="467">
        <v>3000</v>
      </c>
      <c r="F25" s="429">
        <v>1</v>
      </c>
      <c r="G25" s="431"/>
    </row>
    <row r="26" spans="1:8" ht="30" customHeight="1" x14ac:dyDescent="0.25">
      <c r="A26" s="425">
        <v>3</v>
      </c>
      <c r="B26" s="480" t="s">
        <v>630</v>
      </c>
      <c r="C26" s="413">
        <v>11100</v>
      </c>
      <c r="D26" s="533">
        <v>7900</v>
      </c>
      <c r="E26" s="533">
        <v>7900</v>
      </c>
      <c r="F26" s="444">
        <v>0.71171171171171166</v>
      </c>
      <c r="G26" s="442"/>
    </row>
    <row r="27" spans="1:8" ht="30" customHeight="1" x14ac:dyDescent="0.25">
      <c r="A27" s="423">
        <v>15</v>
      </c>
      <c r="B27" s="485" t="s">
        <v>592</v>
      </c>
      <c r="C27" s="406">
        <v>7100</v>
      </c>
      <c r="D27" s="473">
        <v>7100</v>
      </c>
      <c r="E27" s="473">
        <v>7100</v>
      </c>
      <c r="F27" s="427">
        <v>1</v>
      </c>
      <c r="G27" s="442"/>
    </row>
    <row r="28" spans="1:8" ht="30" customHeight="1" x14ac:dyDescent="0.25">
      <c r="A28" s="423">
        <v>16</v>
      </c>
      <c r="B28" s="485" t="s">
        <v>631</v>
      </c>
      <c r="C28" s="406">
        <v>100</v>
      </c>
      <c r="D28" s="473"/>
      <c r="E28" s="473"/>
      <c r="F28" s="427">
        <v>0</v>
      </c>
      <c r="G28" s="442"/>
    </row>
    <row r="29" spans="1:8" ht="30" customHeight="1" x14ac:dyDescent="0.25">
      <c r="A29" s="423">
        <v>17</v>
      </c>
      <c r="B29" s="485" t="s">
        <v>632</v>
      </c>
      <c r="C29" s="406">
        <v>100</v>
      </c>
      <c r="D29" s="473"/>
      <c r="E29" s="473"/>
      <c r="F29" s="427">
        <v>0</v>
      </c>
      <c r="G29" s="442"/>
    </row>
    <row r="30" spans="1:8" ht="30" customHeight="1" x14ac:dyDescent="0.25">
      <c r="A30" s="423"/>
      <c r="B30" s="485" t="s">
        <v>633</v>
      </c>
      <c r="C30" s="406">
        <v>3800</v>
      </c>
      <c r="D30" s="473">
        <v>800</v>
      </c>
      <c r="E30" s="473">
        <v>800</v>
      </c>
      <c r="F30" s="427">
        <v>0.21052631578947367</v>
      </c>
      <c r="G30" s="442"/>
    </row>
    <row r="31" spans="1:8" ht="30" customHeight="1" x14ac:dyDescent="0.25">
      <c r="A31" s="425">
        <v>4</v>
      </c>
      <c r="B31" s="480" t="s">
        <v>634</v>
      </c>
      <c r="C31" s="540">
        <v>2450.79</v>
      </c>
      <c r="D31" s="472"/>
      <c r="E31" s="472">
        <v>2450.79</v>
      </c>
      <c r="F31" s="444">
        <v>0</v>
      </c>
      <c r="G31" s="442"/>
    </row>
    <row r="32" spans="1:8" ht="30" customHeight="1" x14ac:dyDescent="0.3">
      <c r="A32" s="424" t="s">
        <v>10</v>
      </c>
      <c r="B32" s="412" t="s">
        <v>313</v>
      </c>
      <c r="C32" s="447">
        <v>94189.224000000017</v>
      </c>
      <c r="D32" s="464">
        <v>62851.483999999997</v>
      </c>
      <c r="E32" s="464">
        <v>94076.85500000001</v>
      </c>
      <c r="F32" s="444">
        <v>0.66728954046802624</v>
      </c>
      <c r="G32" s="411"/>
      <c r="H32" s="458"/>
    </row>
    <row r="33" spans="1:8" ht="30" customHeight="1" x14ac:dyDescent="0.3">
      <c r="A33" s="424"/>
      <c r="B33" s="412" t="s">
        <v>635</v>
      </c>
      <c r="C33" s="447">
        <v>79774.124000000011</v>
      </c>
      <c r="D33" s="464">
        <v>48632.483999999997</v>
      </c>
      <c r="E33" s="464">
        <v>79661.755000000005</v>
      </c>
      <c r="F33" s="444">
        <v>0.60962730220641459</v>
      </c>
      <c r="G33" s="411"/>
      <c r="H33" s="458"/>
    </row>
    <row r="34" spans="1:8" ht="30" customHeight="1" x14ac:dyDescent="0.25">
      <c r="A34" s="425">
        <v>1</v>
      </c>
      <c r="B34" s="437" t="s">
        <v>614</v>
      </c>
      <c r="C34" s="436">
        <v>10968.804</v>
      </c>
      <c r="D34" s="436">
        <v>10958.484</v>
      </c>
      <c r="E34" s="436">
        <v>10967.755000000001</v>
      </c>
      <c r="F34" s="444">
        <v>0.99905914993102263</v>
      </c>
      <c r="G34" s="440" t="s">
        <v>628</v>
      </c>
      <c r="H34" s="442"/>
    </row>
    <row r="35" spans="1:8" ht="30" customHeight="1" x14ac:dyDescent="0.25">
      <c r="A35" s="423">
        <v>18</v>
      </c>
      <c r="B35" s="490" t="s">
        <v>615</v>
      </c>
      <c r="C35" s="422">
        <v>15.154999999999973</v>
      </c>
      <c r="D35" s="466">
        <v>15.154999999999999</v>
      </c>
      <c r="E35" s="466">
        <v>15.154999999999999</v>
      </c>
      <c r="F35" s="430">
        <v>1.0000000000000018</v>
      </c>
      <c r="G35" s="442"/>
      <c r="H35" s="442"/>
    </row>
    <row r="36" spans="1:8" ht="30" customHeight="1" x14ac:dyDescent="0.25">
      <c r="A36" s="426">
        <v>19</v>
      </c>
      <c r="B36" s="410" t="s">
        <v>493</v>
      </c>
      <c r="C36" s="433">
        <v>3007.6</v>
      </c>
      <c r="D36" s="467">
        <v>3007.6</v>
      </c>
      <c r="E36" s="467">
        <v>3007.6</v>
      </c>
      <c r="F36" s="429">
        <v>1</v>
      </c>
      <c r="G36" s="442"/>
      <c r="H36" s="442"/>
    </row>
    <row r="37" spans="1:8" ht="30" customHeight="1" x14ac:dyDescent="0.25">
      <c r="A37" s="453">
        <v>20</v>
      </c>
      <c r="B37" s="484" t="s">
        <v>305</v>
      </c>
      <c r="C37" s="454">
        <v>7596</v>
      </c>
      <c r="D37" s="468">
        <v>7595</v>
      </c>
      <c r="E37" s="468">
        <v>7595</v>
      </c>
      <c r="F37" s="455">
        <v>0.99986835176408639</v>
      </c>
      <c r="G37" s="431"/>
      <c r="H37" s="431"/>
    </row>
    <row r="38" spans="1:8" ht="30" customHeight="1" x14ac:dyDescent="0.25">
      <c r="A38" s="453"/>
      <c r="B38" s="484" t="s">
        <v>312</v>
      </c>
      <c r="C38" s="454">
        <v>350.04899999999998</v>
      </c>
      <c r="D38" s="468">
        <v>340.72899999999998</v>
      </c>
      <c r="E38" s="468">
        <v>350</v>
      </c>
      <c r="F38" s="455">
        <v>0.97337515604958169</v>
      </c>
      <c r="G38" s="431"/>
      <c r="H38" s="431"/>
    </row>
    <row r="39" spans="1:8" ht="30" customHeight="1" x14ac:dyDescent="0.25">
      <c r="A39" s="425">
        <v>2</v>
      </c>
      <c r="B39" s="437" t="s">
        <v>314</v>
      </c>
      <c r="C39" s="436">
        <v>68295.320000000007</v>
      </c>
      <c r="D39" s="465">
        <v>37174</v>
      </c>
      <c r="E39" s="465">
        <v>68184</v>
      </c>
      <c r="F39" s="444">
        <v>0.54431255318812466</v>
      </c>
      <c r="G39" s="440" t="s">
        <v>628</v>
      </c>
      <c r="H39" s="442"/>
    </row>
    <row r="40" spans="1:8" ht="30" customHeight="1" x14ac:dyDescent="0.25">
      <c r="A40" s="432">
        <v>21</v>
      </c>
      <c r="B40" s="491" t="s">
        <v>306</v>
      </c>
      <c r="C40" s="422">
        <v>10000</v>
      </c>
      <c r="D40" s="466">
        <v>1964</v>
      </c>
      <c r="E40" s="546">
        <v>10000</v>
      </c>
      <c r="F40" s="430">
        <v>0.19639999999999999</v>
      </c>
      <c r="G40" s="442"/>
      <c r="H40" s="442"/>
    </row>
    <row r="41" spans="1:8" ht="30" customHeight="1" x14ac:dyDescent="0.25">
      <c r="A41" s="426">
        <v>22</v>
      </c>
      <c r="B41" s="492" t="s">
        <v>265</v>
      </c>
      <c r="C41" s="433">
        <v>15700</v>
      </c>
      <c r="D41" s="467">
        <v>6061</v>
      </c>
      <c r="E41" s="547">
        <v>15700</v>
      </c>
      <c r="F41" s="429">
        <v>0.38605095541401274</v>
      </c>
      <c r="G41" s="431"/>
      <c r="H41" s="431"/>
    </row>
    <row r="42" spans="1:8" ht="30" customHeight="1" x14ac:dyDescent="0.25">
      <c r="A42" s="432">
        <v>23</v>
      </c>
      <c r="B42" s="492" t="s">
        <v>264</v>
      </c>
      <c r="C42" s="433">
        <v>11500</v>
      </c>
      <c r="D42" s="467">
        <v>2800</v>
      </c>
      <c r="E42" s="547">
        <v>11500</v>
      </c>
      <c r="F42" s="429">
        <v>0.24347826086956523</v>
      </c>
      <c r="G42" s="431"/>
      <c r="H42" s="431"/>
    </row>
    <row r="43" spans="1:8" ht="30" customHeight="1" x14ac:dyDescent="0.25">
      <c r="A43" s="426">
        <v>24</v>
      </c>
      <c r="B43" s="492" t="s">
        <v>616</v>
      </c>
      <c r="C43" s="433">
        <v>8429</v>
      </c>
      <c r="D43" s="467">
        <v>4000</v>
      </c>
      <c r="E43" s="547">
        <v>8318</v>
      </c>
      <c r="F43" s="429">
        <v>0.47455214141653812</v>
      </c>
      <c r="G43" s="442"/>
      <c r="H43" s="442"/>
    </row>
    <row r="44" spans="1:8" ht="30" customHeight="1" x14ac:dyDescent="0.25">
      <c r="A44" s="432">
        <v>25</v>
      </c>
      <c r="B44" s="492" t="s">
        <v>307</v>
      </c>
      <c r="C44" s="433">
        <v>1500</v>
      </c>
      <c r="D44" s="467">
        <v>1472</v>
      </c>
      <c r="E44" s="547">
        <v>1500</v>
      </c>
      <c r="F44" s="429">
        <v>0.98133333333333328</v>
      </c>
      <c r="G44" s="431"/>
      <c r="H44" s="431"/>
    </row>
    <row r="45" spans="1:8" ht="30" customHeight="1" x14ac:dyDescent="0.25">
      <c r="A45" s="426">
        <v>26</v>
      </c>
      <c r="B45" s="493" t="s">
        <v>617</v>
      </c>
      <c r="C45" s="433">
        <v>3566.32</v>
      </c>
      <c r="D45" s="467">
        <v>3566</v>
      </c>
      <c r="E45" s="547">
        <v>3566</v>
      </c>
      <c r="F45" s="429">
        <v>0.99991027165257185</v>
      </c>
      <c r="G45" s="458"/>
      <c r="H45" s="442"/>
    </row>
    <row r="46" spans="1:8" ht="30" customHeight="1" x14ac:dyDescent="0.25">
      <c r="A46" s="432">
        <v>27</v>
      </c>
      <c r="B46" s="410" t="s">
        <v>618</v>
      </c>
      <c r="C46" s="433">
        <v>13500</v>
      </c>
      <c r="D46" s="467">
        <v>13308</v>
      </c>
      <c r="E46" s="547">
        <v>13500</v>
      </c>
      <c r="F46" s="429">
        <v>0.98577777777777775</v>
      </c>
      <c r="G46" s="442"/>
      <c r="H46" s="442"/>
    </row>
    <row r="47" spans="1:8" ht="30" customHeight="1" x14ac:dyDescent="0.25">
      <c r="A47" s="426">
        <v>28</v>
      </c>
      <c r="B47" s="410" t="s">
        <v>619</v>
      </c>
      <c r="C47" s="433"/>
      <c r="D47" s="467"/>
      <c r="E47" s="467"/>
      <c r="F47" s="429"/>
      <c r="G47" s="442"/>
      <c r="H47" s="442"/>
    </row>
    <row r="48" spans="1:8" ht="30" customHeight="1" x14ac:dyDescent="0.25">
      <c r="A48" s="426">
        <v>29</v>
      </c>
      <c r="B48" s="409" t="s">
        <v>620</v>
      </c>
      <c r="C48" s="497">
        <v>1100</v>
      </c>
      <c r="D48" s="468">
        <v>1003</v>
      </c>
      <c r="E48" s="468">
        <v>1100</v>
      </c>
      <c r="F48" s="455">
        <v>0.91181818181818186</v>
      </c>
      <c r="G48" s="442"/>
      <c r="H48" s="442"/>
    </row>
    <row r="49" spans="1:8" ht="30" customHeight="1" x14ac:dyDescent="0.25">
      <c r="A49" s="407">
        <v>30</v>
      </c>
      <c r="B49" s="409" t="s">
        <v>597</v>
      </c>
      <c r="C49" s="497">
        <v>3000</v>
      </c>
      <c r="D49" s="468">
        <v>3000</v>
      </c>
      <c r="E49" s="468">
        <v>3000</v>
      </c>
      <c r="F49" s="455">
        <v>1</v>
      </c>
      <c r="G49" s="442"/>
      <c r="H49" s="442"/>
    </row>
    <row r="50" spans="1:8" ht="30" customHeight="1" x14ac:dyDescent="0.25">
      <c r="A50" s="425">
        <v>3</v>
      </c>
      <c r="B50" s="480" t="s">
        <v>636</v>
      </c>
      <c r="C50" s="413">
        <v>510</v>
      </c>
      <c r="D50" s="533">
        <v>500</v>
      </c>
      <c r="E50" s="533">
        <v>510</v>
      </c>
      <c r="F50" s="444">
        <v>0.98039215686274506</v>
      </c>
      <c r="G50" s="442"/>
      <c r="H50" s="442"/>
    </row>
    <row r="51" spans="1:8" ht="30" customHeight="1" x14ac:dyDescent="0.25">
      <c r="A51" s="423">
        <v>31</v>
      </c>
      <c r="B51" s="485" t="s">
        <v>633</v>
      </c>
      <c r="C51" s="406">
        <v>10</v>
      </c>
      <c r="D51" s="473"/>
      <c r="E51" s="473">
        <v>10</v>
      </c>
      <c r="F51" s="427">
        <v>0</v>
      </c>
      <c r="G51" s="442"/>
      <c r="H51" s="442"/>
    </row>
    <row r="52" spans="1:8" ht="30" customHeight="1" x14ac:dyDescent="0.25">
      <c r="A52" s="423">
        <v>32</v>
      </c>
      <c r="B52" s="485" t="s">
        <v>637</v>
      </c>
      <c r="C52" s="406">
        <v>500</v>
      </c>
      <c r="D52" s="473">
        <v>500</v>
      </c>
      <c r="E52" s="473">
        <v>500</v>
      </c>
      <c r="F52" s="427">
        <v>1</v>
      </c>
      <c r="G52" s="442"/>
      <c r="H52" s="442"/>
    </row>
    <row r="53" spans="1:8" ht="30" customHeight="1" x14ac:dyDescent="0.25">
      <c r="A53" s="494">
        <v>3</v>
      </c>
      <c r="B53" s="495" t="s">
        <v>634</v>
      </c>
      <c r="C53" s="498"/>
      <c r="D53" s="499"/>
      <c r="E53" s="499"/>
      <c r="F53" s="500"/>
      <c r="G53" s="496"/>
      <c r="H53" s="496"/>
    </row>
    <row r="54" spans="1:8" ht="30" customHeight="1" x14ac:dyDescent="0.3">
      <c r="A54" s="424"/>
      <c r="B54" s="412" t="s">
        <v>638</v>
      </c>
      <c r="C54" s="526">
        <v>14415.1</v>
      </c>
      <c r="D54" s="464">
        <v>14219</v>
      </c>
      <c r="E54" s="464">
        <v>14415.1</v>
      </c>
      <c r="F54" s="444">
        <v>0.98639620953028417</v>
      </c>
      <c r="G54" s="411"/>
      <c r="H54" s="458"/>
    </row>
    <row r="55" spans="1:8" ht="30" customHeight="1" x14ac:dyDescent="0.25">
      <c r="A55" s="425">
        <v>1</v>
      </c>
      <c r="B55" s="437" t="s">
        <v>614</v>
      </c>
      <c r="C55" s="436">
        <v>5645</v>
      </c>
      <c r="D55" s="465">
        <v>5645</v>
      </c>
      <c r="E55" s="465">
        <v>5645</v>
      </c>
      <c r="F55" s="444">
        <v>1</v>
      </c>
      <c r="G55" s="440" t="s">
        <v>628</v>
      </c>
      <c r="H55" s="442"/>
    </row>
    <row r="56" spans="1:8" ht="30" customHeight="1" x14ac:dyDescent="0.25">
      <c r="A56" s="423"/>
      <c r="B56" s="490" t="s">
        <v>305</v>
      </c>
      <c r="C56" s="422">
        <v>5645</v>
      </c>
      <c r="D56" s="466">
        <v>5645</v>
      </c>
      <c r="E56" s="466">
        <v>5645</v>
      </c>
      <c r="F56" s="430">
        <v>1</v>
      </c>
      <c r="G56" s="442"/>
      <c r="H56" s="442"/>
    </row>
    <row r="57" spans="1:8" ht="30" customHeight="1" x14ac:dyDescent="0.25">
      <c r="A57" s="425">
        <v>2</v>
      </c>
      <c r="B57" s="437" t="s">
        <v>314</v>
      </c>
      <c r="C57" s="436">
        <v>8770.1</v>
      </c>
      <c r="D57" s="465">
        <v>8574</v>
      </c>
      <c r="E57" s="465">
        <v>8770.1</v>
      </c>
      <c r="F57" s="444">
        <v>0.97763993569058505</v>
      </c>
      <c r="G57" s="440" t="s">
        <v>628</v>
      </c>
      <c r="H57" s="442"/>
    </row>
    <row r="58" spans="1:8" ht="30" customHeight="1" x14ac:dyDescent="0.25">
      <c r="A58" s="432"/>
      <c r="B58" s="493" t="s">
        <v>617</v>
      </c>
      <c r="C58" s="433">
        <v>4060</v>
      </c>
      <c r="D58" s="467">
        <v>4060</v>
      </c>
      <c r="E58" s="467">
        <v>4060</v>
      </c>
      <c r="F58" s="429">
        <v>1</v>
      </c>
      <c r="G58" s="442"/>
      <c r="H58" s="442"/>
    </row>
    <row r="59" spans="1:8" ht="30" customHeight="1" x14ac:dyDescent="0.25">
      <c r="A59" s="432"/>
      <c r="B59" s="492" t="s">
        <v>616</v>
      </c>
      <c r="C59" s="433">
        <v>4514</v>
      </c>
      <c r="D59" s="467">
        <v>4514</v>
      </c>
      <c r="E59" s="467">
        <v>4514</v>
      </c>
      <c r="F59" s="429">
        <v>1</v>
      </c>
      <c r="G59" s="442"/>
      <c r="H59" s="442"/>
    </row>
    <row r="60" spans="1:8" ht="30" customHeight="1" x14ac:dyDescent="0.25">
      <c r="A60" s="432"/>
      <c r="B60" s="410" t="s">
        <v>619</v>
      </c>
      <c r="C60" s="487">
        <v>196.1</v>
      </c>
      <c r="D60" s="467"/>
      <c r="E60" s="547">
        <v>196.1</v>
      </c>
      <c r="F60" s="429">
        <v>0</v>
      </c>
      <c r="G60" s="442"/>
      <c r="H60" s="442"/>
    </row>
    <row r="61" spans="1:8" ht="30" customHeight="1" x14ac:dyDescent="0.3">
      <c r="A61" s="424" t="s">
        <v>13</v>
      </c>
      <c r="B61" s="412" t="s">
        <v>639</v>
      </c>
      <c r="C61" s="526">
        <v>9928.1</v>
      </c>
      <c r="D61" s="464">
        <v>3776</v>
      </c>
      <c r="E61" s="464">
        <v>9327.9</v>
      </c>
      <c r="F61" s="444">
        <v>0.38033460581581569</v>
      </c>
      <c r="G61" s="411"/>
      <c r="H61" s="458"/>
    </row>
    <row r="62" spans="1:8" ht="30" customHeight="1" x14ac:dyDescent="0.25">
      <c r="A62" s="423"/>
      <c r="B62" s="490" t="s">
        <v>619</v>
      </c>
      <c r="C62" s="486">
        <v>4857.3999999999996</v>
      </c>
      <c r="D62" s="466"/>
      <c r="E62" s="546">
        <v>4857.3999999999996</v>
      </c>
      <c r="F62" s="430">
        <v>0</v>
      </c>
      <c r="G62" s="442"/>
      <c r="H62" s="442"/>
    </row>
    <row r="63" spans="1:8" ht="30" customHeight="1" x14ac:dyDescent="0.25">
      <c r="A63" s="432"/>
      <c r="B63" s="493" t="s">
        <v>307</v>
      </c>
      <c r="C63" s="433">
        <v>4000</v>
      </c>
      <c r="D63" s="467">
        <v>3400</v>
      </c>
      <c r="E63" s="547">
        <v>3400</v>
      </c>
      <c r="F63" s="429">
        <v>0.85</v>
      </c>
      <c r="G63" s="442"/>
      <c r="H63" s="442"/>
    </row>
    <row r="64" spans="1:8" ht="30" customHeight="1" x14ac:dyDescent="0.25">
      <c r="A64" s="432"/>
      <c r="B64" s="492" t="s">
        <v>640</v>
      </c>
      <c r="C64" s="433">
        <v>622.20000000000005</v>
      </c>
      <c r="D64" s="467">
        <v>85</v>
      </c>
      <c r="E64" s="547">
        <v>622</v>
      </c>
      <c r="F64" s="429">
        <v>0.13661202185792348</v>
      </c>
      <c r="G64" s="442"/>
    </row>
    <row r="65" spans="1:7" ht="30" customHeight="1" x14ac:dyDescent="0.25">
      <c r="A65" s="432"/>
      <c r="B65" s="410" t="s">
        <v>641</v>
      </c>
      <c r="C65" s="487">
        <v>448.5</v>
      </c>
      <c r="D65" s="467">
        <v>291</v>
      </c>
      <c r="E65" s="547">
        <v>448.5</v>
      </c>
      <c r="F65" s="429">
        <v>0.6488294314381271</v>
      </c>
      <c r="G65" s="442"/>
    </row>
    <row r="66" spans="1:7" ht="30" customHeight="1" x14ac:dyDescent="0.25">
      <c r="A66" s="443" t="s">
        <v>14</v>
      </c>
      <c r="B66" s="419" t="s">
        <v>642</v>
      </c>
      <c r="C66" s="450">
        <v>9064</v>
      </c>
      <c r="D66" s="474">
        <v>9064</v>
      </c>
      <c r="E66" s="474">
        <v>9064</v>
      </c>
      <c r="F66" s="444">
        <v>1</v>
      </c>
      <c r="G66" s="438"/>
    </row>
    <row r="67" spans="1:7" ht="30" customHeight="1" x14ac:dyDescent="0.25">
      <c r="A67" s="457"/>
      <c r="B67" s="490" t="s">
        <v>267</v>
      </c>
      <c r="C67" s="406">
        <v>5000</v>
      </c>
      <c r="D67" s="473">
        <v>5000</v>
      </c>
      <c r="E67" s="473">
        <v>5000</v>
      </c>
      <c r="F67" s="430">
        <v>1</v>
      </c>
      <c r="G67" s="442"/>
    </row>
    <row r="68" spans="1:7" ht="30" customHeight="1" x14ac:dyDescent="0.25">
      <c r="A68" s="515"/>
      <c r="B68" s="410" t="s">
        <v>643</v>
      </c>
      <c r="C68" s="448">
        <v>2400</v>
      </c>
      <c r="D68" s="470">
        <v>2400</v>
      </c>
      <c r="E68" s="470">
        <v>2400</v>
      </c>
      <c r="F68" s="429">
        <v>1</v>
      </c>
      <c r="G68" s="442"/>
    </row>
    <row r="69" spans="1:7" ht="30" customHeight="1" x14ac:dyDescent="0.25">
      <c r="A69" s="529"/>
      <c r="B69" s="530" t="s">
        <v>644</v>
      </c>
      <c r="C69" s="531"/>
      <c r="D69" s="532"/>
      <c r="E69" s="532"/>
      <c r="F69" s="429"/>
      <c r="G69" s="496"/>
    </row>
    <row r="70" spans="1:7" ht="30" customHeight="1" x14ac:dyDescent="0.25">
      <c r="A70" s="515"/>
      <c r="B70" s="410" t="s">
        <v>637</v>
      </c>
      <c r="C70" s="448">
        <v>500</v>
      </c>
      <c r="D70" s="470">
        <v>500</v>
      </c>
      <c r="E70" s="470">
        <v>500</v>
      </c>
      <c r="F70" s="429">
        <v>1</v>
      </c>
      <c r="G70" s="442"/>
    </row>
    <row r="71" spans="1:7" ht="30" customHeight="1" x14ac:dyDescent="0.25">
      <c r="A71" s="420"/>
      <c r="B71" s="409" t="s">
        <v>617</v>
      </c>
      <c r="C71" s="449">
        <v>1164</v>
      </c>
      <c r="D71" s="471">
        <v>1164</v>
      </c>
      <c r="E71" s="471">
        <v>1164</v>
      </c>
      <c r="F71" s="428">
        <v>1</v>
      </c>
      <c r="G71" s="442"/>
    </row>
    <row r="72" spans="1:7" ht="30" customHeight="1" x14ac:dyDescent="0.25">
      <c r="A72" s="443" t="s">
        <v>16</v>
      </c>
      <c r="B72" s="419" t="s">
        <v>645</v>
      </c>
      <c r="C72" s="450">
        <v>14800</v>
      </c>
      <c r="D72" s="474">
        <v>7611</v>
      </c>
      <c r="E72" s="474">
        <v>14800</v>
      </c>
      <c r="F72" s="444">
        <v>0.51425675675675675</v>
      </c>
      <c r="G72" s="438"/>
    </row>
    <row r="73" spans="1:7" ht="30" customHeight="1" x14ac:dyDescent="0.25">
      <c r="A73" s="408">
        <v>33</v>
      </c>
      <c r="B73" s="410" t="s">
        <v>646</v>
      </c>
      <c r="C73" s="421">
        <v>14800</v>
      </c>
      <c r="D73" s="475">
        <v>7611</v>
      </c>
      <c r="E73" s="548">
        <v>14800</v>
      </c>
      <c r="F73" s="428">
        <v>0.51425675675675675</v>
      </c>
      <c r="G73" s="442"/>
    </row>
    <row r="74" spans="1:7" ht="30" customHeight="1" x14ac:dyDescent="0.25">
      <c r="A74" s="434" t="s">
        <v>39</v>
      </c>
      <c r="B74" s="446" t="s">
        <v>647</v>
      </c>
      <c r="C74" s="450">
        <v>65141</v>
      </c>
      <c r="D74" s="474">
        <v>60659</v>
      </c>
      <c r="E74" s="474">
        <v>65141</v>
      </c>
      <c r="F74" s="444">
        <v>0.93119540688659985</v>
      </c>
      <c r="G74" s="438"/>
    </row>
    <row r="75" spans="1:7" ht="30" customHeight="1" x14ac:dyDescent="0.25">
      <c r="A75" s="418"/>
      <c r="B75" s="417" t="s">
        <v>648</v>
      </c>
      <c r="C75" s="416">
        <v>7141</v>
      </c>
      <c r="D75" s="476">
        <v>2969</v>
      </c>
      <c r="E75" s="549">
        <v>7141</v>
      </c>
      <c r="F75" s="430">
        <v>0.41576809970592354</v>
      </c>
      <c r="G75" s="442"/>
    </row>
    <row r="76" spans="1:7" ht="30" customHeight="1" x14ac:dyDescent="0.25">
      <c r="A76" s="535"/>
      <c r="B76" s="516" t="s">
        <v>649</v>
      </c>
      <c r="C76" s="517">
        <v>8000</v>
      </c>
      <c r="D76" s="518">
        <v>8000</v>
      </c>
      <c r="E76" s="518">
        <v>8000</v>
      </c>
      <c r="F76" s="429">
        <v>1</v>
      </c>
      <c r="G76" s="442"/>
    </row>
    <row r="77" spans="1:7" ht="30" customHeight="1" x14ac:dyDescent="0.25">
      <c r="A77" s="435"/>
      <c r="B77" s="415" t="s">
        <v>267</v>
      </c>
      <c r="C77" s="414">
        <v>50000</v>
      </c>
      <c r="D77" s="477">
        <v>49690</v>
      </c>
      <c r="E77" s="550">
        <v>50000</v>
      </c>
      <c r="F77" s="428">
        <v>0.99380000000000002</v>
      </c>
      <c r="G77" s="442"/>
    </row>
    <row r="78" spans="1:7" ht="30" customHeight="1" x14ac:dyDescent="0.25">
      <c r="A78" s="434" t="s">
        <v>650</v>
      </c>
      <c r="B78" s="446" t="s">
        <v>651</v>
      </c>
      <c r="C78" s="450">
        <v>2067</v>
      </c>
      <c r="D78" s="474">
        <v>313.69299999999998</v>
      </c>
      <c r="E78" s="474">
        <v>1930.72</v>
      </c>
      <c r="F78" s="444">
        <v>0.15176245766811805</v>
      </c>
      <c r="G78" s="438">
        <v>0.93406869859700048</v>
      </c>
    </row>
    <row r="79" spans="1:7" ht="30" customHeight="1" x14ac:dyDescent="0.25">
      <c r="A79" s="505"/>
      <c r="B79" s="506" t="s">
        <v>652</v>
      </c>
      <c r="C79" s="507">
        <v>369</v>
      </c>
      <c r="D79" s="538">
        <v>0</v>
      </c>
      <c r="E79" s="538">
        <v>369</v>
      </c>
      <c r="F79" s="508">
        <v>0</v>
      </c>
      <c r="G79" s="509"/>
    </row>
    <row r="80" spans="1:7" ht="30" customHeight="1" x14ac:dyDescent="0.25">
      <c r="A80" s="515">
        <v>34</v>
      </c>
      <c r="B80" s="516" t="s">
        <v>653</v>
      </c>
      <c r="C80" s="517">
        <v>369</v>
      </c>
      <c r="D80" s="518"/>
      <c r="E80" s="518">
        <v>369</v>
      </c>
      <c r="F80" s="429">
        <v>0</v>
      </c>
    </row>
    <row r="81" spans="1:6" ht="30" customHeight="1" x14ac:dyDescent="0.25">
      <c r="A81" s="522"/>
      <c r="B81" s="523" t="s">
        <v>654</v>
      </c>
      <c r="C81" s="524">
        <v>1698</v>
      </c>
      <c r="D81" s="534">
        <v>313.69299999999998</v>
      </c>
      <c r="E81" s="534">
        <v>1561.72</v>
      </c>
      <c r="F81" s="525">
        <v>0.18474263839811542</v>
      </c>
    </row>
    <row r="82" spans="1:6" ht="30" customHeight="1" x14ac:dyDescent="0.25">
      <c r="A82" s="515">
        <v>35</v>
      </c>
      <c r="B82" s="519" t="s">
        <v>655</v>
      </c>
      <c r="C82" s="541">
        <v>201</v>
      </c>
      <c r="D82" s="518">
        <v>62.442999999999998</v>
      </c>
      <c r="E82" s="518">
        <v>201</v>
      </c>
      <c r="F82" s="429">
        <v>0.31066169154228856</v>
      </c>
    </row>
    <row r="83" spans="1:6" ht="30" customHeight="1" x14ac:dyDescent="0.25">
      <c r="A83" s="515">
        <v>36</v>
      </c>
      <c r="B83" s="519" t="s">
        <v>656</v>
      </c>
      <c r="C83" s="541">
        <v>373</v>
      </c>
      <c r="D83" s="518"/>
      <c r="E83" s="518">
        <v>373</v>
      </c>
      <c r="F83" s="429">
        <v>0</v>
      </c>
    </row>
    <row r="84" spans="1:6" ht="30" customHeight="1" x14ac:dyDescent="0.25">
      <c r="A84" s="515">
        <v>37</v>
      </c>
      <c r="B84" s="520" t="s">
        <v>657</v>
      </c>
      <c r="C84" s="541">
        <v>131</v>
      </c>
      <c r="D84" s="518">
        <v>42.267000000000003</v>
      </c>
      <c r="E84" s="518">
        <v>131</v>
      </c>
      <c r="F84" s="429">
        <v>0.11331635388739947</v>
      </c>
    </row>
    <row r="85" spans="1:6" ht="30" customHeight="1" x14ac:dyDescent="0.25">
      <c r="A85" s="515">
        <v>38</v>
      </c>
      <c r="B85" s="519" t="s">
        <v>658</v>
      </c>
      <c r="C85" s="541">
        <v>201</v>
      </c>
      <c r="D85" s="518">
        <v>63.246000000000002</v>
      </c>
      <c r="E85" s="518">
        <v>201</v>
      </c>
      <c r="F85" s="429">
        <v>0.482793893129771</v>
      </c>
    </row>
    <row r="86" spans="1:6" ht="30" customHeight="1" x14ac:dyDescent="0.25">
      <c r="A86" s="515">
        <v>39</v>
      </c>
      <c r="B86" s="519" t="s">
        <v>659</v>
      </c>
      <c r="C86" s="541">
        <v>201</v>
      </c>
      <c r="D86" s="518">
        <v>61.737000000000002</v>
      </c>
      <c r="E86" s="518">
        <v>201</v>
      </c>
      <c r="F86" s="429">
        <v>0.30714925373134327</v>
      </c>
    </row>
    <row r="87" spans="1:6" ht="30" customHeight="1" x14ac:dyDescent="0.25">
      <c r="A87" s="515">
        <v>40</v>
      </c>
      <c r="B87" s="519" t="s">
        <v>660</v>
      </c>
      <c r="C87" s="541">
        <v>110</v>
      </c>
      <c r="D87" s="518">
        <v>84</v>
      </c>
      <c r="E87" s="518">
        <v>110</v>
      </c>
      <c r="F87" s="429">
        <v>0.41791044776119401</v>
      </c>
    </row>
    <row r="88" spans="1:6" ht="30" customHeight="1" x14ac:dyDescent="0.25">
      <c r="A88" s="407">
        <v>41</v>
      </c>
      <c r="B88" s="521" t="s">
        <v>661</v>
      </c>
      <c r="C88" s="542">
        <v>221</v>
      </c>
      <c r="D88" s="477"/>
      <c r="E88" s="477">
        <v>221</v>
      </c>
      <c r="F88" s="428">
        <v>0</v>
      </c>
    </row>
    <row r="89" spans="1:6" ht="30" customHeight="1" x14ac:dyDescent="0.25">
      <c r="A89" s="407">
        <v>42</v>
      </c>
      <c r="B89" s="521" t="s">
        <v>662</v>
      </c>
      <c r="C89" s="543">
        <v>245.42</v>
      </c>
      <c r="D89" s="477"/>
      <c r="E89" s="477">
        <v>245.42</v>
      </c>
      <c r="F89" s="428">
        <v>0</v>
      </c>
    </row>
    <row r="90" spans="1:6" ht="30" customHeight="1" x14ac:dyDescent="0.25">
      <c r="A90" s="442"/>
      <c r="B90" s="521" t="s">
        <v>663</v>
      </c>
      <c r="C90" s="543">
        <v>123.72</v>
      </c>
      <c r="D90" s="477"/>
      <c r="E90" s="477">
        <v>123.72</v>
      </c>
      <c r="F90" s="428">
        <v>0</v>
      </c>
    </row>
    <row r="91" spans="1:6" ht="30" customHeight="1" x14ac:dyDescent="0.25">
      <c r="A91" s="442"/>
      <c r="B91" s="544" t="s">
        <v>273</v>
      </c>
      <c r="C91" s="545">
        <v>136.28</v>
      </c>
      <c r="D91" s="478"/>
      <c r="E91" s="478"/>
      <c r="F91" s="514"/>
    </row>
    <row r="92" spans="1:6" ht="30" customHeight="1" x14ac:dyDescent="0.25">
      <c r="A92" s="511" t="s">
        <v>664</v>
      </c>
      <c r="B92" s="512" t="s">
        <v>665</v>
      </c>
      <c r="C92" s="513">
        <v>500</v>
      </c>
      <c r="D92" s="539">
        <v>0</v>
      </c>
      <c r="E92" s="539">
        <v>400</v>
      </c>
      <c r="F92" s="514">
        <v>0</v>
      </c>
    </row>
    <row r="93" spans="1:6" ht="30" customHeight="1" x14ac:dyDescent="0.25">
      <c r="A93" s="510">
        <v>43</v>
      </c>
      <c r="B93" s="527" t="s">
        <v>598</v>
      </c>
      <c r="C93" s="502">
        <v>250</v>
      </c>
      <c r="D93" s="503"/>
      <c r="E93" s="503">
        <v>200</v>
      </c>
      <c r="F93" s="504"/>
    </row>
    <row r="94" spans="1:6" ht="30" customHeight="1" x14ac:dyDescent="0.25">
      <c r="A94" s="510">
        <v>44</v>
      </c>
      <c r="B94" s="527" t="s">
        <v>599</v>
      </c>
      <c r="C94" s="502">
        <v>250</v>
      </c>
      <c r="D94" s="503"/>
      <c r="E94" s="503">
        <v>200</v>
      </c>
      <c r="F94" s="504"/>
    </row>
    <row r="95" spans="1:6" ht="30" customHeight="1" x14ac:dyDescent="0.25">
      <c r="A95" s="459" t="s">
        <v>666</v>
      </c>
      <c r="B95" s="460" t="s">
        <v>667</v>
      </c>
      <c r="C95" s="461">
        <v>200</v>
      </c>
      <c r="D95" s="479">
        <v>0</v>
      </c>
      <c r="E95" s="479"/>
      <c r="F95" s="428">
        <v>0</v>
      </c>
    </row>
    <row r="96" spans="1:6" ht="30" customHeight="1" x14ac:dyDescent="0.25">
      <c r="A96" s="510">
        <v>45</v>
      </c>
      <c r="B96" s="501" t="s">
        <v>668</v>
      </c>
      <c r="C96" s="502">
        <v>200</v>
      </c>
      <c r="D96" s="503"/>
      <c r="E96" s="503"/>
      <c r="F96" s="504"/>
    </row>
    <row r="97" spans="1:6" ht="30" customHeight="1" x14ac:dyDescent="0.25">
      <c r="A97" s="459" t="s">
        <v>669</v>
      </c>
      <c r="B97" s="460" t="s">
        <v>670</v>
      </c>
      <c r="C97" s="461">
        <v>588</v>
      </c>
      <c r="D97" s="479">
        <v>0</v>
      </c>
      <c r="E97" s="479"/>
      <c r="F97" s="428">
        <v>0</v>
      </c>
    </row>
    <row r="98" spans="1:6" ht="30" customHeight="1" x14ac:dyDescent="0.25">
      <c r="A98" s="510">
        <v>46</v>
      </c>
      <c r="B98" s="501" t="s">
        <v>671</v>
      </c>
      <c r="C98" s="502">
        <v>588</v>
      </c>
      <c r="D98" s="503"/>
      <c r="E98" s="503"/>
      <c r="F98" s="504"/>
    </row>
  </sheetData>
  <mergeCells count="8">
    <mergeCell ref="A1:F1"/>
    <mergeCell ref="C2:F2"/>
    <mergeCell ref="A3:A5"/>
    <mergeCell ref="B3:B5"/>
    <mergeCell ref="C3:C5"/>
    <mergeCell ref="D3:D5"/>
    <mergeCell ref="F3:F5"/>
    <mergeCell ref="E3:E5"/>
  </mergeCells>
  <pageMargins left="0.45" right="0.45" top="0.5" bottom="0.5" header="0.3" footer="0.3"/>
  <pageSetup paperSize="9" scale="90" orientation="portrait" verticalDpi="0" r:id="rId1"/>
</worksheet>
</file>

<file path=xl/worksheets/sheet1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54"/>
  <sheetViews>
    <sheetView zoomScale="90" zoomScaleNormal="90" workbookViewId="0">
      <selection activeCell="C48" sqref="C48"/>
    </sheetView>
  </sheetViews>
  <sheetFormatPr defaultColWidth="8.75" defaultRowHeight="12.75" x14ac:dyDescent="0.2"/>
  <cols>
    <col min="1" max="1" width="3.875" style="242" customWidth="1"/>
    <col min="2" max="2" width="46" style="242" customWidth="1"/>
    <col min="3" max="3" width="31" style="243" customWidth="1"/>
    <col min="4" max="4" width="11.75" style="242" customWidth="1"/>
    <col min="5" max="5" width="10.75" style="242" customWidth="1"/>
    <col min="6" max="6" width="11.75" style="242" customWidth="1"/>
    <col min="7" max="7" width="9.5" style="242" hidden="1" customWidth="1"/>
    <col min="8" max="8" width="6.25" style="242" hidden="1" customWidth="1"/>
    <col min="9" max="9" width="9.875" style="242" hidden="1" customWidth="1"/>
    <col min="10" max="10" width="9.75" style="242" hidden="1" customWidth="1"/>
    <col min="11" max="11" width="8.75" style="242" hidden="1" customWidth="1"/>
    <col min="12" max="12" width="8.375" style="242" hidden="1" customWidth="1"/>
    <col min="13" max="13" width="8" style="242" hidden="1" customWidth="1"/>
    <col min="14" max="14" width="7.5" style="242" hidden="1" customWidth="1"/>
    <col min="15" max="15" width="10" style="242" hidden="1" customWidth="1"/>
    <col min="16" max="16" width="9.75" style="242" hidden="1" customWidth="1"/>
    <col min="17" max="17" width="9.25" style="242" hidden="1" customWidth="1"/>
    <col min="18" max="18" width="8.875" style="242" hidden="1" customWidth="1"/>
    <col min="19" max="19" width="9.875" style="242" hidden="1" customWidth="1"/>
    <col min="20" max="20" width="9" style="242" hidden="1" customWidth="1"/>
    <col min="21" max="21" width="10.125" style="242" customWidth="1"/>
    <col min="22" max="22" width="10.125" style="242" hidden="1" customWidth="1"/>
    <col min="23" max="23" width="14.25" style="242" hidden="1" customWidth="1"/>
    <col min="24" max="24" width="13.125" style="242" hidden="1" customWidth="1"/>
    <col min="25" max="25" width="10.375" style="385" hidden="1" customWidth="1"/>
    <col min="26" max="26" width="15.25" style="385" hidden="1" customWidth="1"/>
    <col min="27" max="27" width="11.5" style="244" hidden="1" customWidth="1"/>
    <col min="28" max="28" width="9" style="244" hidden="1" customWidth="1"/>
    <col min="29" max="30" width="9" style="242" hidden="1" customWidth="1"/>
    <col min="31" max="31" width="11.375" style="242" customWidth="1"/>
    <col min="32" max="32" width="5" style="242" customWidth="1"/>
    <col min="33" max="33" width="13.375" style="242" customWidth="1"/>
    <col min="34" max="16384" width="8.75" style="242"/>
  </cols>
  <sheetData>
    <row r="1" spans="1:31" ht="25.5" customHeight="1" x14ac:dyDescent="0.2">
      <c r="A1" s="264" t="e">
        <f>#REF!</f>
        <v>#REF!</v>
      </c>
    </row>
    <row r="2" spans="1:31" ht="36.75" customHeight="1" x14ac:dyDescent="0.2">
      <c r="A2" s="1153" t="s">
        <v>596</v>
      </c>
      <c r="B2" s="1153"/>
      <c r="C2" s="1153"/>
      <c r="D2" s="1153"/>
      <c r="E2" s="1153"/>
      <c r="F2" s="1153"/>
      <c r="G2" s="1153"/>
      <c r="H2" s="1153"/>
      <c r="I2" s="1153"/>
      <c r="J2" s="1153"/>
      <c r="K2" s="1153"/>
      <c r="L2" s="1153"/>
      <c r="M2" s="1153"/>
      <c r="N2" s="1153"/>
      <c r="O2" s="1153"/>
      <c r="P2" s="1153"/>
      <c r="Q2" s="1153"/>
      <c r="R2" s="1153"/>
      <c r="S2" s="1153"/>
      <c r="T2" s="1153"/>
      <c r="U2" s="1153"/>
      <c r="V2" s="265"/>
    </row>
    <row r="3" spans="1:31" ht="21.75" customHeight="1" x14ac:dyDescent="0.2">
      <c r="A3" s="1154" t="e">
        <f>#REF!</f>
        <v>#REF!</v>
      </c>
      <c r="B3" s="1154"/>
      <c r="C3" s="1154"/>
      <c r="D3" s="1154"/>
      <c r="E3" s="1154"/>
      <c r="F3" s="1154"/>
      <c r="G3" s="1154"/>
      <c r="H3" s="1154"/>
      <c r="I3" s="1154"/>
      <c r="J3" s="1154"/>
      <c r="K3" s="1154"/>
      <c r="L3" s="1154"/>
      <c r="M3" s="1154"/>
      <c r="N3" s="1154"/>
      <c r="O3" s="1154"/>
      <c r="P3" s="1154"/>
      <c r="Q3" s="1154"/>
      <c r="R3" s="1154"/>
      <c r="S3" s="1154"/>
      <c r="T3" s="1154"/>
      <c r="U3" s="1154"/>
      <c r="V3" s="265"/>
    </row>
    <row r="4" spans="1:31" ht="22.5" customHeight="1" x14ac:dyDescent="0.2">
      <c r="A4" s="266"/>
      <c r="I4" s="245">
        <f>J8+F9</f>
        <v>-9076.7819999999992</v>
      </c>
      <c r="S4" s="1155" t="s">
        <v>6</v>
      </c>
      <c r="T4" s="1155"/>
      <c r="U4" s="1155"/>
      <c r="V4" s="267"/>
      <c r="W4" s="245"/>
      <c r="X4" s="242">
        <f>X7+Y7</f>
        <v>0</v>
      </c>
    </row>
    <row r="5" spans="1:31" s="113" customFormat="1" ht="16.5" customHeight="1" x14ac:dyDescent="0.25">
      <c r="A5" s="1156" t="s">
        <v>0</v>
      </c>
      <c r="B5" s="1156" t="s">
        <v>52</v>
      </c>
      <c r="C5" s="1158" t="s">
        <v>48</v>
      </c>
      <c r="D5" s="1158" t="s">
        <v>48</v>
      </c>
      <c r="E5" s="1158" t="s">
        <v>343</v>
      </c>
      <c r="F5" s="1156" t="s">
        <v>344</v>
      </c>
      <c r="G5" s="1156" t="s">
        <v>24</v>
      </c>
      <c r="H5" s="1156" t="s">
        <v>25</v>
      </c>
      <c r="I5" s="1156" t="s">
        <v>59</v>
      </c>
      <c r="J5" s="1156" t="s">
        <v>60</v>
      </c>
      <c r="K5" s="1156" t="s">
        <v>61</v>
      </c>
      <c r="L5" s="1156" t="s">
        <v>62</v>
      </c>
      <c r="M5" s="1156" t="s">
        <v>63</v>
      </c>
      <c r="N5" s="1156" t="s">
        <v>64</v>
      </c>
      <c r="O5" s="1156" t="s">
        <v>65</v>
      </c>
      <c r="P5" s="1156" t="s">
        <v>66</v>
      </c>
      <c r="Q5" s="1161" t="s">
        <v>73</v>
      </c>
      <c r="R5" s="1162"/>
      <c r="S5" s="1156" t="s">
        <v>67</v>
      </c>
      <c r="T5" s="1156" t="s">
        <v>68</v>
      </c>
      <c r="U5" s="1156" t="s">
        <v>69</v>
      </c>
      <c r="V5" s="1160" t="s">
        <v>343</v>
      </c>
      <c r="X5" s="113" t="s">
        <v>260</v>
      </c>
      <c r="Y5" s="359" t="s">
        <v>259</v>
      </c>
      <c r="Z5" s="359" t="s">
        <v>259</v>
      </c>
      <c r="AA5" s="240"/>
      <c r="AB5" s="240"/>
      <c r="AD5" s="241"/>
    </row>
    <row r="6" spans="1:31" s="252" customFormat="1" ht="29.25" customHeight="1" x14ac:dyDescent="0.25">
      <c r="A6" s="1157"/>
      <c r="B6" s="1157"/>
      <c r="C6" s="1159"/>
      <c r="D6" s="1159"/>
      <c r="E6" s="1159"/>
      <c r="F6" s="1157"/>
      <c r="G6" s="1157"/>
      <c r="H6" s="1157"/>
      <c r="I6" s="1157"/>
      <c r="J6" s="1157"/>
      <c r="K6" s="1157"/>
      <c r="L6" s="1157"/>
      <c r="M6" s="1157"/>
      <c r="N6" s="1157"/>
      <c r="O6" s="1157"/>
      <c r="P6" s="1157"/>
      <c r="Q6" s="259" t="s">
        <v>74</v>
      </c>
      <c r="R6" s="259" t="s">
        <v>75</v>
      </c>
      <c r="S6" s="1157"/>
      <c r="T6" s="1157"/>
      <c r="U6" s="1157"/>
      <c r="V6" s="1160"/>
      <c r="W6" s="268" t="s">
        <v>263</v>
      </c>
      <c r="X6" s="252" t="s">
        <v>567</v>
      </c>
      <c r="Y6" s="386" t="s">
        <v>601</v>
      </c>
      <c r="Z6" s="386" t="s">
        <v>602</v>
      </c>
      <c r="AA6" s="386" t="s">
        <v>603</v>
      </c>
      <c r="AB6" s="253"/>
    </row>
    <row r="7" spans="1:31" s="113" customFormat="1" ht="14.25" customHeight="1" x14ac:dyDescent="0.25">
      <c r="A7" s="259" t="s">
        <v>2</v>
      </c>
      <c r="B7" s="259" t="s">
        <v>3</v>
      </c>
      <c r="C7" s="269"/>
      <c r="D7" s="246">
        <v>1</v>
      </c>
      <c r="E7" s="246"/>
      <c r="F7" s="246"/>
      <c r="G7" s="259">
        <v>2</v>
      </c>
      <c r="H7" s="259">
        <v>3</v>
      </c>
      <c r="I7" s="259">
        <v>4</v>
      </c>
      <c r="J7" s="259">
        <v>5</v>
      </c>
      <c r="K7" s="259">
        <v>6</v>
      </c>
      <c r="L7" s="259">
        <v>7</v>
      </c>
      <c r="M7" s="259">
        <v>8</v>
      </c>
      <c r="N7" s="259">
        <v>9</v>
      </c>
      <c r="O7" s="259">
        <v>10</v>
      </c>
      <c r="P7" s="259">
        <v>11</v>
      </c>
      <c r="Q7" s="259">
        <v>12</v>
      </c>
      <c r="R7" s="259">
        <v>13</v>
      </c>
      <c r="S7" s="259">
        <v>14</v>
      </c>
      <c r="T7" s="259">
        <v>15</v>
      </c>
      <c r="U7" s="259">
        <v>15</v>
      </c>
      <c r="V7" s="146"/>
      <c r="X7" s="270"/>
      <c r="Y7" s="387"/>
      <c r="Z7" s="387"/>
      <c r="AA7" s="239"/>
      <c r="AB7" s="240"/>
    </row>
    <row r="8" spans="1:31" s="113" customFormat="1" ht="22.5" customHeight="1" x14ac:dyDescent="0.25">
      <c r="A8" s="259"/>
      <c r="B8" s="259" t="s">
        <v>242</v>
      </c>
      <c r="C8" s="271">
        <f>C9+C35</f>
        <v>8433.3799999999992</v>
      </c>
      <c r="D8" s="272">
        <f t="shared" ref="D8:X8" si="0">D9+D35</f>
        <v>-4491.7819999999992</v>
      </c>
      <c r="E8" s="247">
        <f t="shared" si="0"/>
        <v>4585</v>
      </c>
      <c r="F8" s="247">
        <f t="shared" si="0"/>
        <v>-9076.7819999999992</v>
      </c>
      <c r="G8" s="247">
        <f t="shared" si="0"/>
        <v>0</v>
      </c>
      <c r="H8" s="247">
        <f t="shared" si="0"/>
        <v>0</v>
      </c>
      <c r="I8" s="247">
        <f t="shared" si="0"/>
        <v>0</v>
      </c>
      <c r="J8" s="247">
        <f t="shared" si="0"/>
        <v>0</v>
      </c>
      <c r="K8" s="247">
        <f t="shared" si="0"/>
        <v>0</v>
      </c>
      <c r="L8" s="247">
        <f t="shared" si="0"/>
        <v>0</v>
      </c>
      <c r="M8" s="247">
        <f t="shared" si="0"/>
        <v>0</v>
      </c>
      <c r="N8" s="247">
        <f t="shared" si="0"/>
        <v>0</v>
      </c>
      <c r="O8" s="247">
        <f t="shared" si="0"/>
        <v>0</v>
      </c>
      <c r="P8" s="247">
        <f t="shared" si="0"/>
        <v>0</v>
      </c>
      <c r="Q8" s="247">
        <f t="shared" si="0"/>
        <v>0</v>
      </c>
      <c r="R8" s="247">
        <f t="shared" si="0"/>
        <v>0</v>
      </c>
      <c r="S8" s="247">
        <f t="shared" si="0"/>
        <v>0</v>
      </c>
      <c r="T8" s="247">
        <f t="shared" si="0"/>
        <v>0</v>
      </c>
      <c r="U8" s="247">
        <f t="shared" si="0"/>
        <v>14729</v>
      </c>
      <c r="V8" s="247">
        <f t="shared" si="0"/>
        <v>0</v>
      </c>
      <c r="W8" s="247">
        <f t="shared" si="0"/>
        <v>0</v>
      </c>
      <c r="X8" s="247">
        <f t="shared" si="0"/>
        <v>64.2</v>
      </c>
      <c r="Y8" s="247">
        <f t="shared" ref="Y8:Z8" si="1">Y9+Y35</f>
        <v>-3987.4</v>
      </c>
      <c r="Z8" s="247">
        <f t="shared" si="1"/>
        <v>-8684.5570000000007</v>
      </c>
      <c r="AA8" s="240">
        <f>Z8+Y8</f>
        <v>-12671.957</v>
      </c>
      <c r="AB8" s="240"/>
    </row>
    <row r="9" spans="1:31" s="113" customFormat="1" ht="15.75" x14ac:dyDescent="0.25">
      <c r="A9" s="259" t="s">
        <v>2</v>
      </c>
      <c r="B9" s="249" t="s">
        <v>345</v>
      </c>
      <c r="C9" s="372">
        <f>C10+C14</f>
        <v>5276.48</v>
      </c>
      <c r="D9" s="247">
        <f>SUM(D27:D34)</f>
        <v>-4491.7819999999992</v>
      </c>
      <c r="E9" s="247">
        <f>SUM(E27:E34)</f>
        <v>4585</v>
      </c>
      <c r="F9" s="247">
        <f>SUM(F27:F34)</f>
        <v>-9076.7819999999992</v>
      </c>
      <c r="G9" s="247">
        <f t="shared" ref="G9:T9" si="2">SUM(G27:G30)</f>
        <v>0</v>
      </c>
      <c r="H9" s="247">
        <f t="shared" si="2"/>
        <v>0</v>
      </c>
      <c r="I9" s="247">
        <f t="shared" si="2"/>
        <v>0</v>
      </c>
      <c r="J9" s="247">
        <f t="shared" si="2"/>
        <v>0</v>
      </c>
      <c r="K9" s="247">
        <f t="shared" si="2"/>
        <v>0</v>
      </c>
      <c r="L9" s="247">
        <f t="shared" si="2"/>
        <v>0</v>
      </c>
      <c r="M9" s="247">
        <f t="shared" si="2"/>
        <v>0</v>
      </c>
      <c r="N9" s="247">
        <f t="shared" si="2"/>
        <v>0</v>
      </c>
      <c r="O9" s="247">
        <f t="shared" si="2"/>
        <v>0</v>
      </c>
      <c r="P9" s="247">
        <f t="shared" si="2"/>
        <v>0</v>
      </c>
      <c r="Q9" s="247">
        <f t="shared" si="2"/>
        <v>0</v>
      </c>
      <c r="R9" s="247">
        <f t="shared" si="2"/>
        <v>0</v>
      </c>
      <c r="S9" s="247">
        <f t="shared" si="2"/>
        <v>0</v>
      </c>
      <c r="T9" s="247">
        <f t="shared" si="2"/>
        <v>0</v>
      </c>
      <c r="U9" s="247">
        <f>SUM(U15,U21,U26)</f>
        <v>14574</v>
      </c>
      <c r="V9" s="248"/>
      <c r="W9" s="248">
        <f>SUM(W27:W30)</f>
        <v>0</v>
      </c>
      <c r="X9" s="248">
        <f>SUM(X27:X34)</f>
        <v>64.2</v>
      </c>
      <c r="Y9" s="248">
        <f>SUM(Y14:Y34)</f>
        <v>-3987.4</v>
      </c>
      <c r="Z9" s="248">
        <f>SUM(Z14:Z34)</f>
        <v>-8684.5570000000007</v>
      </c>
      <c r="AA9" s="240"/>
      <c r="AB9" s="240"/>
    </row>
    <row r="10" spans="1:31" s="113" customFormat="1" ht="15.75" x14ac:dyDescent="0.25">
      <c r="A10" s="373" t="s">
        <v>8</v>
      </c>
      <c r="B10" s="374" t="s">
        <v>22</v>
      </c>
      <c r="C10" s="375"/>
      <c r="D10" s="376"/>
      <c r="E10" s="376"/>
      <c r="F10" s="376"/>
      <c r="G10" s="376"/>
      <c r="H10" s="376"/>
      <c r="I10" s="376"/>
      <c r="J10" s="376"/>
      <c r="K10" s="376"/>
      <c r="L10" s="376"/>
      <c r="M10" s="376"/>
      <c r="N10" s="376"/>
      <c r="O10" s="376"/>
      <c r="P10" s="376"/>
      <c r="Q10" s="376"/>
      <c r="R10" s="376"/>
      <c r="S10" s="376"/>
      <c r="T10" s="376"/>
      <c r="U10" s="376"/>
      <c r="V10" s="248"/>
      <c r="W10" s="248"/>
      <c r="X10" s="248"/>
      <c r="Y10" s="388"/>
      <c r="Z10" s="388"/>
      <c r="AA10" s="240"/>
      <c r="AB10" s="240"/>
    </row>
    <row r="11" spans="1:31" s="113" customFormat="1" ht="15.75" x14ac:dyDescent="0.25">
      <c r="A11" s="283"/>
      <c r="B11" s="346" t="s">
        <v>348</v>
      </c>
      <c r="C11" s="370">
        <f>C12</f>
        <v>0</v>
      </c>
      <c r="D11" s="360"/>
      <c r="E11" s="360"/>
      <c r="F11" s="360"/>
      <c r="G11" s="360"/>
      <c r="H11" s="360"/>
      <c r="I11" s="360"/>
      <c r="J11" s="360"/>
      <c r="K11" s="360"/>
      <c r="L11" s="360"/>
      <c r="M11" s="360"/>
      <c r="N11" s="360"/>
      <c r="O11" s="360"/>
      <c r="P11" s="360"/>
      <c r="Q11" s="360"/>
      <c r="R11" s="360"/>
      <c r="S11" s="360"/>
      <c r="T11" s="360"/>
      <c r="U11" s="360"/>
      <c r="V11" s="248"/>
      <c r="W11" s="248"/>
      <c r="X11" s="248"/>
      <c r="Y11" s="388"/>
      <c r="Z11" s="388"/>
      <c r="AA11" s="240"/>
      <c r="AB11" s="240"/>
    </row>
    <row r="12" spans="1:31" s="113" customFormat="1" ht="15.75" x14ac:dyDescent="0.25">
      <c r="A12" s="283"/>
      <c r="B12" s="190" t="s">
        <v>253</v>
      </c>
      <c r="C12" s="371"/>
      <c r="D12" s="360"/>
      <c r="E12" s="360"/>
      <c r="F12" s="360"/>
      <c r="G12" s="360"/>
      <c r="H12" s="360"/>
      <c r="I12" s="360"/>
      <c r="J12" s="360"/>
      <c r="K12" s="360"/>
      <c r="L12" s="360"/>
      <c r="M12" s="360"/>
      <c r="N12" s="360"/>
      <c r="O12" s="360"/>
      <c r="P12" s="360"/>
      <c r="Q12" s="360"/>
      <c r="R12" s="360"/>
      <c r="S12" s="360"/>
      <c r="T12" s="360"/>
      <c r="U12" s="360"/>
      <c r="V12" s="248"/>
      <c r="W12" s="248"/>
      <c r="X12" s="248"/>
      <c r="Y12" s="388"/>
      <c r="Z12" s="388"/>
      <c r="AA12" s="240"/>
      <c r="AB12" s="240"/>
    </row>
    <row r="13" spans="1:31" s="113" customFormat="1" ht="15.75" x14ac:dyDescent="0.25">
      <c r="A13" s="283"/>
      <c r="B13" s="347" t="s">
        <v>350</v>
      </c>
      <c r="C13" s="370"/>
      <c r="D13" s="360"/>
      <c r="E13" s="360"/>
      <c r="F13" s="360"/>
      <c r="G13" s="360"/>
      <c r="H13" s="360"/>
      <c r="I13" s="360"/>
      <c r="J13" s="360"/>
      <c r="K13" s="360"/>
      <c r="L13" s="360"/>
      <c r="M13" s="360"/>
      <c r="N13" s="360"/>
      <c r="O13" s="360"/>
      <c r="P13" s="360"/>
      <c r="Q13" s="360"/>
      <c r="R13" s="360"/>
      <c r="S13" s="360"/>
      <c r="T13" s="360"/>
      <c r="U13" s="360"/>
      <c r="V13" s="248"/>
      <c r="W13" s="248"/>
      <c r="X13" s="248"/>
      <c r="Y13" s="388"/>
      <c r="Z13" s="388"/>
      <c r="AA13" s="240"/>
      <c r="AB13" s="240"/>
    </row>
    <row r="14" spans="1:31" s="113" customFormat="1" ht="15.75" x14ac:dyDescent="0.25">
      <c r="A14" s="377" t="s">
        <v>10</v>
      </c>
      <c r="B14" s="378" t="s">
        <v>18</v>
      </c>
      <c r="C14" s="375">
        <f>SUM(C15,C21,C26)</f>
        <v>5276.48</v>
      </c>
      <c r="D14" s="376"/>
      <c r="E14" s="376"/>
      <c r="F14" s="376"/>
      <c r="G14" s="376"/>
      <c r="H14" s="376"/>
      <c r="I14" s="376"/>
      <c r="J14" s="376"/>
      <c r="K14" s="376"/>
      <c r="L14" s="376"/>
      <c r="M14" s="376"/>
      <c r="N14" s="376"/>
      <c r="O14" s="376"/>
      <c r="P14" s="376"/>
      <c r="Q14" s="376"/>
      <c r="R14" s="376"/>
      <c r="S14" s="376"/>
      <c r="T14" s="376"/>
      <c r="U14" s="376"/>
      <c r="V14" s="248"/>
      <c r="W14" s="248"/>
      <c r="X14" s="248"/>
      <c r="Y14" s="388"/>
      <c r="Z14" s="388"/>
      <c r="AA14" s="240"/>
      <c r="AB14" s="240"/>
    </row>
    <row r="15" spans="1:31" s="277" customFormat="1" ht="22.5" customHeight="1" x14ac:dyDescent="0.25">
      <c r="A15" s="273">
        <v>1</v>
      </c>
      <c r="B15" s="274" t="s">
        <v>348</v>
      </c>
      <c r="C15" s="260">
        <f>SUM(C16:C20)</f>
        <v>2863</v>
      </c>
      <c r="D15" s="260">
        <f>D16+D17</f>
        <v>1434.25</v>
      </c>
      <c r="E15" s="275"/>
      <c r="F15" s="275"/>
      <c r="G15" s="275"/>
      <c r="H15" s="275"/>
      <c r="I15" s="275"/>
      <c r="J15" s="275"/>
      <c r="K15" s="275"/>
      <c r="L15" s="275"/>
      <c r="M15" s="275"/>
      <c r="N15" s="275"/>
      <c r="O15" s="275"/>
      <c r="P15" s="275"/>
      <c r="Q15" s="275"/>
      <c r="R15" s="275"/>
      <c r="S15" s="275"/>
      <c r="T15" s="275"/>
      <c r="U15" s="275">
        <f>SUM(U16:U20)</f>
        <v>3802</v>
      </c>
      <c r="V15" s="276"/>
      <c r="W15" s="276"/>
      <c r="X15" s="276"/>
      <c r="Y15" s="389"/>
      <c r="Z15" s="389"/>
      <c r="AA15" s="278"/>
      <c r="AB15" s="278"/>
      <c r="AE15" s="345"/>
    </row>
    <row r="16" spans="1:31" s="352" customFormat="1" ht="15.75" x14ac:dyDescent="0.25">
      <c r="A16" s="362" t="s">
        <v>276</v>
      </c>
      <c r="B16" s="363" t="s">
        <v>245</v>
      </c>
      <c r="C16" s="364">
        <v>2663</v>
      </c>
      <c r="D16" s="365">
        <f>E16+F16</f>
        <v>1434.25</v>
      </c>
      <c r="E16" s="365">
        <f>SUM(G16:U16)</f>
        <v>1302</v>
      </c>
      <c r="F16" s="366">
        <f>W16</f>
        <v>132.25</v>
      </c>
      <c r="G16" s="365"/>
      <c r="H16" s="365"/>
      <c r="I16" s="365"/>
      <c r="J16" s="365"/>
      <c r="K16" s="365"/>
      <c r="L16" s="365"/>
      <c r="M16" s="365"/>
      <c r="N16" s="365"/>
      <c r="O16" s="365"/>
      <c r="P16" s="365"/>
      <c r="Q16" s="365"/>
      <c r="R16" s="365"/>
      <c r="S16" s="365"/>
      <c r="T16" s="365"/>
      <c r="U16" s="365">
        <v>1302</v>
      </c>
      <c r="V16" s="367"/>
      <c r="W16" s="352">
        <f>SUM(X16:AB16)</f>
        <v>132.25</v>
      </c>
      <c r="X16" s="352">
        <v>132.25</v>
      </c>
      <c r="Y16" s="390"/>
      <c r="Z16" s="390"/>
      <c r="AA16" s="355"/>
      <c r="AB16" s="355"/>
    </row>
    <row r="17" spans="1:33" s="113" customFormat="1" ht="15.75" x14ac:dyDescent="0.25">
      <c r="A17" s="251" t="s">
        <v>277</v>
      </c>
      <c r="B17" s="87" t="s">
        <v>566</v>
      </c>
      <c r="C17" s="262"/>
      <c r="D17" s="254">
        <f>E17+F17</f>
        <v>0</v>
      </c>
      <c r="E17" s="254">
        <f>SUM(G17:U17)</f>
        <v>0</v>
      </c>
      <c r="F17" s="263">
        <f>W17</f>
        <v>0</v>
      </c>
      <c r="G17" s="254"/>
      <c r="H17" s="254"/>
      <c r="I17" s="254"/>
      <c r="J17" s="254"/>
      <c r="K17" s="254"/>
      <c r="L17" s="254"/>
      <c r="M17" s="254"/>
      <c r="N17" s="254"/>
      <c r="O17" s="254"/>
      <c r="P17" s="254"/>
      <c r="Q17" s="254"/>
      <c r="R17" s="254"/>
      <c r="S17" s="254"/>
      <c r="T17" s="254"/>
      <c r="U17" s="254"/>
      <c r="V17" s="250"/>
      <c r="W17" s="113">
        <f>SUM(X17:AB17)</f>
        <v>0</v>
      </c>
      <c r="Y17" s="359"/>
      <c r="Z17" s="359"/>
      <c r="AA17" s="240"/>
      <c r="AB17" s="240"/>
    </row>
    <row r="18" spans="1:33" s="113" customFormat="1" ht="15.75" x14ac:dyDescent="0.25">
      <c r="A18" s="251"/>
      <c r="B18" s="87" t="s">
        <v>248</v>
      </c>
      <c r="C18" s="262">
        <v>200</v>
      </c>
      <c r="D18" s="254"/>
      <c r="E18" s="254"/>
      <c r="F18" s="263"/>
      <c r="G18" s="254"/>
      <c r="H18" s="254"/>
      <c r="I18" s="254"/>
      <c r="J18" s="254"/>
      <c r="K18" s="254"/>
      <c r="L18" s="254"/>
      <c r="M18" s="254"/>
      <c r="N18" s="254"/>
      <c r="O18" s="254"/>
      <c r="P18" s="254"/>
      <c r="Q18" s="254"/>
      <c r="R18" s="254"/>
      <c r="S18" s="254"/>
      <c r="T18" s="254"/>
      <c r="U18" s="254"/>
      <c r="V18" s="250"/>
      <c r="Y18" s="359"/>
      <c r="Z18" s="359"/>
      <c r="AA18" s="240"/>
      <c r="AB18" s="240"/>
    </row>
    <row r="19" spans="1:33" s="113" customFormat="1" ht="15.75" x14ac:dyDescent="0.25">
      <c r="A19" s="251"/>
      <c r="B19" s="87"/>
      <c r="C19" s="262"/>
      <c r="D19" s="254"/>
      <c r="E19" s="254"/>
      <c r="F19" s="263"/>
      <c r="G19" s="254"/>
      <c r="H19" s="254"/>
      <c r="I19" s="254"/>
      <c r="J19" s="254"/>
      <c r="K19" s="254"/>
      <c r="L19" s="254"/>
      <c r="M19" s="254"/>
      <c r="N19" s="254"/>
      <c r="O19" s="254"/>
      <c r="P19" s="254"/>
      <c r="Q19" s="254"/>
      <c r="R19" s="254"/>
      <c r="S19" s="254"/>
      <c r="T19" s="254"/>
      <c r="U19" s="254"/>
      <c r="V19" s="250"/>
      <c r="Y19" s="359"/>
      <c r="Z19" s="359"/>
      <c r="AA19" s="240"/>
      <c r="AB19" s="240"/>
    </row>
    <row r="20" spans="1:33" s="113" customFormat="1" ht="15.75" x14ac:dyDescent="0.25">
      <c r="A20" s="251" t="s">
        <v>311</v>
      </c>
      <c r="B20" s="190" t="s">
        <v>253</v>
      </c>
      <c r="C20" s="77"/>
      <c r="D20" s="254">
        <f t="shared" ref="D20" si="3">E20+F20</f>
        <v>2500</v>
      </c>
      <c r="E20" s="254">
        <f>SUM(G20:U20)</f>
        <v>2500</v>
      </c>
      <c r="F20" s="263">
        <f>W20</f>
        <v>0</v>
      </c>
      <c r="G20" s="254"/>
      <c r="H20" s="254"/>
      <c r="I20" s="254"/>
      <c r="J20" s="254"/>
      <c r="K20" s="254"/>
      <c r="L20" s="254"/>
      <c r="M20" s="254"/>
      <c r="N20" s="254"/>
      <c r="O20" s="254"/>
      <c r="P20" s="254"/>
      <c r="Q20" s="254"/>
      <c r="R20" s="254"/>
      <c r="S20" s="254"/>
      <c r="T20" s="254"/>
      <c r="U20" s="254">
        <v>2500</v>
      </c>
      <c r="V20" s="250"/>
      <c r="X20" s="113">
        <f>64+0.2</f>
        <v>64.2</v>
      </c>
      <c r="Y20" s="359"/>
      <c r="Z20" s="359"/>
      <c r="AA20" s="240"/>
      <c r="AB20" s="240"/>
    </row>
    <row r="21" spans="1:33" s="277" customFormat="1" ht="22.5" customHeight="1" x14ac:dyDescent="0.25">
      <c r="A21" s="279">
        <v>2</v>
      </c>
      <c r="B21" s="280" t="s">
        <v>349</v>
      </c>
      <c r="C21" s="261">
        <f>C22+C23+C24+C25</f>
        <v>588.48</v>
      </c>
      <c r="D21" s="261">
        <f>D32+D22</f>
        <v>3874.3229999999999</v>
      </c>
      <c r="E21" s="281"/>
      <c r="F21" s="281"/>
      <c r="G21" s="281"/>
      <c r="H21" s="281"/>
      <c r="I21" s="281"/>
      <c r="J21" s="281"/>
      <c r="K21" s="281"/>
      <c r="L21" s="281"/>
      <c r="M21" s="281"/>
      <c r="N21" s="281"/>
      <c r="O21" s="281"/>
      <c r="P21" s="281"/>
      <c r="Q21" s="281"/>
      <c r="R21" s="281"/>
      <c r="S21" s="281"/>
      <c r="T21" s="281"/>
      <c r="U21" s="281">
        <f>SUM(U22:U25)</f>
        <v>6187</v>
      </c>
      <c r="V21" s="276"/>
      <c r="W21" s="276"/>
      <c r="X21" s="276"/>
      <c r="Y21" s="389"/>
      <c r="Z21" s="389"/>
      <c r="AA21" s="278"/>
      <c r="AB21" s="278"/>
      <c r="AE21" s="345"/>
    </row>
    <row r="22" spans="1:33" s="352" customFormat="1" ht="15.75" customHeight="1" x14ac:dyDescent="0.25">
      <c r="A22" s="362" t="s">
        <v>278</v>
      </c>
      <c r="B22" s="363" t="s">
        <v>250</v>
      </c>
      <c r="C22" s="353">
        <v>512</v>
      </c>
      <c r="D22" s="365">
        <f>E22+F22</f>
        <v>3874.3229999999999</v>
      </c>
      <c r="E22" s="365">
        <f>SUM(G22:U22)</f>
        <v>1391</v>
      </c>
      <c r="F22" s="366">
        <f>W22</f>
        <v>2483.3229999999999</v>
      </c>
      <c r="G22" s="365"/>
      <c r="H22" s="365"/>
      <c r="I22" s="365"/>
      <c r="J22" s="365"/>
      <c r="K22" s="365"/>
      <c r="L22" s="365"/>
      <c r="M22" s="365"/>
      <c r="N22" s="365"/>
      <c r="O22" s="365"/>
      <c r="P22" s="365"/>
      <c r="Q22" s="365"/>
      <c r="R22" s="365"/>
      <c r="S22" s="365"/>
      <c r="T22" s="365"/>
      <c r="U22" s="365">
        <v>1391</v>
      </c>
      <c r="V22" s="367"/>
      <c r="W22" s="355">
        <f>SUM(X22:AB22)</f>
        <v>2483.3229999999999</v>
      </c>
      <c r="X22" s="355">
        <f>489+1957.45+36.873</f>
        <v>2483.3229999999999</v>
      </c>
      <c r="Y22" s="356"/>
      <c r="Z22" s="356"/>
      <c r="AA22" s="355"/>
      <c r="AB22" s="355"/>
    </row>
    <row r="23" spans="1:33" s="352" customFormat="1" ht="15.75" customHeight="1" x14ac:dyDescent="0.25">
      <c r="A23" s="362" t="s">
        <v>279</v>
      </c>
      <c r="B23" s="363" t="s">
        <v>248</v>
      </c>
      <c r="C23" s="364">
        <f>D23</f>
        <v>62</v>
      </c>
      <c r="D23" s="365">
        <f>E23+F23</f>
        <v>62</v>
      </c>
      <c r="E23" s="365">
        <f>SUM(G23:U23)</f>
        <v>62</v>
      </c>
      <c r="F23" s="366">
        <f>W23</f>
        <v>0</v>
      </c>
      <c r="G23" s="365"/>
      <c r="H23" s="365"/>
      <c r="I23" s="365"/>
      <c r="J23" s="365"/>
      <c r="K23" s="365"/>
      <c r="L23" s="365"/>
      <c r="M23" s="365"/>
      <c r="N23" s="365"/>
      <c r="O23" s="365"/>
      <c r="P23" s="365"/>
      <c r="Q23" s="365"/>
      <c r="R23" s="365"/>
      <c r="S23" s="365"/>
      <c r="T23" s="365"/>
      <c r="U23" s="365">
        <v>62</v>
      </c>
      <c r="V23" s="367"/>
      <c r="W23" s="352">
        <f>SUM(X23:AB23)</f>
        <v>0</v>
      </c>
      <c r="Y23" s="356"/>
      <c r="Z23" s="356"/>
      <c r="AA23" s="355"/>
      <c r="AB23" s="355"/>
    </row>
    <row r="24" spans="1:33" s="352" customFormat="1" ht="15.75" x14ac:dyDescent="0.25">
      <c r="A24" s="362" t="s">
        <v>280</v>
      </c>
      <c r="B24" s="368" t="s">
        <v>253</v>
      </c>
      <c r="C24" s="364"/>
      <c r="D24" s="365">
        <f t="shared" ref="D24:D25" si="4">E24+F24</f>
        <v>4659</v>
      </c>
      <c r="E24" s="365">
        <f>SUM(G24:U24)</f>
        <v>4659</v>
      </c>
      <c r="F24" s="366">
        <f>W24</f>
        <v>0</v>
      </c>
      <c r="G24" s="365"/>
      <c r="H24" s="365"/>
      <c r="I24" s="365"/>
      <c r="J24" s="365"/>
      <c r="K24" s="365"/>
      <c r="L24" s="365"/>
      <c r="M24" s="365"/>
      <c r="N24" s="365"/>
      <c r="O24" s="365"/>
      <c r="P24" s="365"/>
      <c r="Q24" s="365"/>
      <c r="R24" s="365"/>
      <c r="S24" s="365"/>
      <c r="T24" s="365"/>
      <c r="U24" s="365">
        <v>4659</v>
      </c>
      <c r="V24" s="367"/>
      <c r="X24" s="352">
        <f>64+0.2</f>
        <v>64.2</v>
      </c>
      <c r="Y24" s="356">
        <v>-1293.4000000000001</v>
      </c>
      <c r="Z24" s="356">
        <v>-2237.5749999999998</v>
      </c>
      <c r="AA24" s="355"/>
      <c r="AB24" s="355"/>
    </row>
    <row r="25" spans="1:33" s="352" customFormat="1" ht="15.75" x14ac:dyDescent="0.25">
      <c r="A25" s="362"/>
      <c r="B25" s="363" t="s">
        <v>347</v>
      </c>
      <c r="C25" s="364">
        <v>14.48</v>
      </c>
      <c r="D25" s="365">
        <f t="shared" si="4"/>
        <v>75</v>
      </c>
      <c r="E25" s="365">
        <f>SUM(G25:U25)</f>
        <v>75</v>
      </c>
      <c r="F25" s="366"/>
      <c r="G25" s="365"/>
      <c r="H25" s="365"/>
      <c r="I25" s="365"/>
      <c r="J25" s="365"/>
      <c r="K25" s="365"/>
      <c r="L25" s="365"/>
      <c r="M25" s="365"/>
      <c r="N25" s="365"/>
      <c r="O25" s="365"/>
      <c r="P25" s="365"/>
      <c r="Q25" s="365"/>
      <c r="R25" s="365"/>
      <c r="S25" s="365"/>
      <c r="T25" s="365"/>
      <c r="U25" s="365">
        <v>75</v>
      </c>
      <c r="V25" s="367"/>
      <c r="Y25" s="356"/>
      <c r="Z25" s="356"/>
      <c r="AA25" s="355"/>
      <c r="AB25" s="355"/>
    </row>
    <row r="26" spans="1:33" s="277" customFormat="1" ht="21.75" customHeight="1" x14ac:dyDescent="0.25">
      <c r="A26" s="279">
        <v>3</v>
      </c>
      <c r="B26" s="280" t="s">
        <v>350</v>
      </c>
      <c r="C26" s="261">
        <f>SUM(C27:C34)</f>
        <v>1825</v>
      </c>
      <c r="D26" s="261">
        <f>SUM(D27:D34)</f>
        <v>-4491.7819999999992</v>
      </c>
      <c r="E26" s="281"/>
      <c r="F26" s="281"/>
      <c r="G26" s="281"/>
      <c r="H26" s="281"/>
      <c r="I26" s="281"/>
      <c r="J26" s="281"/>
      <c r="K26" s="281"/>
      <c r="L26" s="281"/>
      <c r="M26" s="281"/>
      <c r="N26" s="281"/>
      <c r="O26" s="281"/>
      <c r="P26" s="281"/>
      <c r="Q26" s="281"/>
      <c r="R26" s="281"/>
      <c r="S26" s="281"/>
      <c r="T26" s="281"/>
      <c r="U26" s="281">
        <f>SUM(U27:U34)</f>
        <v>4585</v>
      </c>
      <c r="V26" s="276"/>
      <c r="W26" s="276"/>
      <c r="X26" s="276"/>
      <c r="Y26" s="389"/>
      <c r="Z26" s="389"/>
      <c r="AA26" s="278"/>
      <c r="AB26" s="278"/>
      <c r="AE26" s="345"/>
    </row>
    <row r="27" spans="1:33" s="113" customFormat="1" ht="15.75" x14ac:dyDescent="0.25">
      <c r="A27" s="251" t="s">
        <v>281</v>
      </c>
      <c r="B27" s="87" t="s">
        <v>244</v>
      </c>
      <c r="C27" s="364">
        <v>340</v>
      </c>
      <c r="D27" s="365">
        <f>E27+F27</f>
        <v>183</v>
      </c>
      <c r="E27" s="365">
        <f>SUM(G27:U27)</f>
        <v>183</v>
      </c>
      <c r="F27" s="366">
        <f>W27</f>
        <v>0</v>
      </c>
      <c r="G27" s="365"/>
      <c r="H27" s="365"/>
      <c r="I27" s="365"/>
      <c r="J27" s="365"/>
      <c r="K27" s="365"/>
      <c r="L27" s="365"/>
      <c r="M27" s="365"/>
      <c r="N27" s="365"/>
      <c r="O27" s="365"/>
      <c r="P27" s="365"/>
      <c r="Q27" s="365"/>
      <c r="R27" s="365"/>
      <c r="S27" s="365"/>
      <c r="T27" s="365"/>
      <c r="U27" s="365">
        <v>183</v>
      </c>
      <c r="V27" s="250"/>
      <c r="W27" s="113">
        <f>SUM(X27:AC27)</f>
        <v>0</v>
      </c>
      <c r="X27" s="282"/>
      <c r="Y27" s="359"/>
      <c r="Z27" s="359"/>
      <c r="AA27" s="240"/>
      <c r="AB27" s="240"/>
      <c r="AC27" s="240"/>
    </row>
    <row r="28" spans="1:33" s="113" customFormat="1" ht="19.5" customHeight="1" x14ac:dyDescent="0.25">
      <c r="A28" s="251" t="s">
        <v>282</v>
      </c>
      <c r="B28" s="87" t="s">
        <v>246</v>
      </c>
      <c r="C28" s="364">
        <f>D28</f>
        <v>118</v>
      </c>
      <c r="D28" s="365">
        <f>E28+F28</f>
        <v>118</v>
      </c>
      <c r="E28" s="365">
        <f>SUM(G28:U28)</f>
        <v>118</v>
      </c>
      <c r="F28" s="366">
        <f t="shared" ref="F28:F30" si="5">W28</f>
        <v>0</v>
      </c>
      <c r="G28" s="365"/>
      <c r="H28" s="365"/>
      <c r="I28" s="365"/>
      <c r="J28" s="365"/>
      <c r="K28" s="365"/>
      <c r="L28" s="365"/>
      <c r="M28" s="365"/>
      <c r="N28" s="365"/>
      <c r="O28" s="365"/>
      <c r="P28" s="365"/>
      <c r="Q28" s="365"/>
      <c r="R28" s="365"/>
      <c r="S28" s="365"/>
      <c r="T28" s="365"/>
      <c r="U28" s="365">
        <v>118</v>
      </c>
      <c r="V28" s="250"/>
      <c r="W28" s="113">
        <f>SUM(X28:AB28)</f>
        <v>0</v>
      </c>
      <c r="Y28" s="359"/>
      <c r="Z28" s="359"/>
      <c r="AA28" s="240"/>
      <c r="AB28" s="240"/>
      <c r="AE28" s="240"/>
    </row>
    <row r="29" spans="1:33" s="113" customFormat="1" ht="24" customHeight="1" x14ac:dyDescent="0.25">
      <c r="A29" s="251" t="s">
        <v>283</v>
      </c>
      <c r="B29" s="87" t="s">
        <v>250</v>
      </c>
      <c r="C29" s="353">
        <v>940</v>
      </c>
      <c r="D29" s="552">
        <f>E29+F29</f>
        <v>1200</v>
      </c>
      <c r="E29" s="552">
        <f>SUM(G29:U29)</f>
        <v>1200</v>
      </c>
      <c r="F29" s="553">
        <f>W29</f>
        <v>0</v>
      </c>
      <c r="G29" s="552"/>
      <c r="H29" s="552"/>
      <c r="I29" s="552"/>
      <c r="J29" s="552"/>
      <c r="K29" s="552"/>
      <c r="L29" s="552"/>
      <c r="M29" s="552"/>
      <c r="N29" s="552"/>
      <c r="O29" s="552"/>
      <c r="P29" s="552"/>
      <c r="Q29" s="552"/>
      <c r="R29" s="552"/>
      <c r="S29" s="552"/>
      <c r="T29" s="552"/>
      <c r="U29" s="552">
        <v>1200</v>
      </c>
      <c r="V29" s="250"/>
      <c r="W29" s="240">
        <f>SUM(X29:AB29)</f>
        <v>0</v>
      </c>
      <c r="X29" s="240"/>
      <c r="Y29" s="359"/>
      <c r="Z29" s="359"/>
      <c r="AA29" s="240"/>
      <c r="AB29" s="240"/>
      <c r="AG29" s="668">
        <f>C21+C44</f>
        <v>1250.3800000000001</v>
      </c>
    </row>
    <row r="30" spans="1:33" s="113" customFormat="1" ht="22.5" customHeight="1" x14ac:dyDescent="0.25">
      <c r="A30" s="251" t="s">
        <v>284</v>
      </c>
      <c r="B30" s="87" t="s">
        <v>254</v>
      </c>
      <c r="C30" s="364">
        <f>D30</f>
        <v>63</v>
      </c>
      <c r="D30" s="365">
        <f t="shared" ref="D30" si="6">E30+F30</f>
        <v>63</v>
      </c>
      <c r="E30" s="365">
        <f t="shared" ref="E30" si="7">SUM(G30:U30)</f>
        <v>63</v>
      </c>
      <c r="F30" s="366">
        <f t="shared" si="5"/>
        <v>0</v>
      </c>
      <c r="G30" s="365"/>
      <c r="H30" s="365"/>
      <c r="I30" s="365"/>
      <c r="J30" s="365"/>
      <c r="K30" s="365"/>
      <c r="L30" s="365"/>
      <c r="M30" s="365"/>
      <c r="N30" s="365"/>
      <c r="O30" s="365"/>
      <c r="P30" s="365"/>
      <c r="Q30" s="365"/>
      <c r="R30" s="365"/>
      <c r="S30" s="365"/>
      <c r="T30" s="365"/>
      <c r="U30" s="365">
        <v>63</v>
      </c>
      <c r="V30" s="250"/>
      <c r="W30" s="113">
        <f>SUM(X30:AB30)</f>
        <v>0</v>
      </c>
      <c r="Y30" s="359"/>
      <c r="Z30" s="359"/>
      <c r="AA30" s="240"/>
      <c r="AB30" s="240"/>
    </row>
    <row r="31" spans="1:33" s="113" customFormat="1" ht="22.5" customHeight="1" x14ac:dyDescent="0.25">
      <c r="A31" s="251" t="s">
        <v>285</v>
      </c>
      <c r="B31" s="113" t="s">
        <v>672</v>
      </c>
      <c r="C31" s="364"/>
      <c r="D31" s="365">
        <f>E31+F31</f>
        <v>0</v>
      </c>
      <c r="E31" s="365">
        <f>SUM(G31:U31)</f>
        <v>0</v>
      </c>
      <c r="F31" s="366">
        <f>W31</f>
        <v>0</v>
      </c>
      <c r="G31" s="365"/>
      <c r="H31" s="365"/>
      <c r="I31" s="365"/>
      <c r="J31" s="365"/>
      <c r="K31" s="365"/>
      <c r="L31" s="365"/>
      <c r="M31" s="365"/>
      <c r="N31" s="365"/>
      <c r="O31" s="365"/>
      <c r="P31" s="365"/>
      <c r="Q31" s="365"/>
      <c r="R31" s="365"/>
      <c r="S31" s="365"/>
      <c r="T31" s="365"/>
      <c r="U31" s="365"/>
      <c r="V31" s="250"/>
      <c r="W31" s="113">
        <f>SUM(X31:AB31)</f>
        <v>0</v>
      </c>
      <c r="Y31" s="359"/>
      <c r="Z31" s="359"/>
      <c r="AA31" s="240"/>
      <c r="AB31" s="240"/>
    </row>
    <row r="32" spans="1:33" s="113" customFormat="1" ht="15.75" customHeight="1" x14ac:dyDescent="0.25">
      <c r="A32" s="251" t="s">
        <v>286</v>
      </c>
      <c r="B32" s="87" t="s">
        <v>249</v>
      </c>
      <c r="C32" s="364">
        <v>180</v>
      </c>
      <c r="D32" s="365">
        <f>E32+F32</f>
        <v>0</v>
      </c>
      <c r="E32" s="365">
        <f>SUM(G32:U32)</f>
        <v>0</v>
      </c>
      <c r="F32" s="366">
        <f>W32</f>
        <v>0</v>
      </c>
      <c r="G32" s="365"/>
      <c r="H32" s="365"/>
      <c r="I32" s="365"/>
      <c r="J32" s="365"/>
      <c r="K32" s="365"/>
      <c r="L32" s="365"/>
      <c r="M32" s="365"/>
      <c r="N32" s="365"/>
      <c r="O32" s="365"/>
      <c r="P32" s="365"/>
      <c r="Q32" s="365"/>
      <c r="R32" s="365"/>
      <c r="S32" s="365"/>
      <c r="T32" s="365"/>
      <c r="U32" s="365"/>
      <c r="V32" s="250"/>
      <c r="W32" s="113">
        <f>SUM(X32:AB32)</f>
        <v>0</v>
      </c>
      <c r="Y32" s="359"/>
      <c r="Z32" s="359"/>
      <c r="AA32" s="240"/>
      <c r="AB32" s="240"/>
    </row>
    <row r="33" spans="1:31" s="113" customFormat="1" ht="15.75" x14ac:dyDescent="0.25">
      <c r="A33" s="251" t="s">
        <v>287</v>
      </c>
      <c r="B33" s="87" t="s">
        <v>248</v>
      </c>
      <c r="C33" s="262">
        <v>184</v>
      </c>
      <c r="D33" s="254"/>
      <c r="E33" s="254"/>
      <c r="F33" s="263"/>
      <c r="G33" s="254"/>
      <c r="H33" s="254"/>
      <c r="I33" s="254"/>
      <c r="J33" s="254"/>
      <c r="K33" s="254"/>
      <c r="L33" s="254"/>
      <c r="M33" s="254"/>
      <c r="N33" s="254"/>
      <c r="O33" s="254"/>
      <c r="P33" s="254"/>
      <c r="Q33" s="254"/>
      <c r="R33" s="254"/>
      <c r="S33" s="254"/>
      <c r="T33" s="254"/>
      <c r="U33" s="254"/>
      <c r="V33" s="250"/>
      <c r="W33" s="113">
        <f t="shared" ref="W33:W50" si="8">SUM(X33:AB33)</f>
        <v>0</v>
      </c>
      <c r="Y33" s="359"/>
      <c r="Z33" s="359"/>
      <c r="AA33" s="240"/>
      <c r="AB33" s="240"/>
    </row>
    <row r="34" spans="1:31" s="113" customFormat="1" ht="22.5" customHeight="1" x14ac:dyDescent="0.25">
      <c r="A34" s="251" t="s">
        <v>288</v>
      </c>
      <c r="B34" s="190" t="s">
        <v>253</v>
      </c>
      <c r="C34" s="77"/>
      <c r="D34" s="254">
        <f>E34+F34</f>
        <v>-6055.7819999999992</v>
      </c>
      <c r="E34" s="254">
        <f>SUM(G34:U34)</f>
        <v>3021</v>
      </c>
      <c r="F34" s="263">
        <f>W34</f>
        <v>-9076.7819999999992</v>
      </c>
      <c r="G34" s="254"/>
      <c r="H34" s="254"/>
      <c r="I34" s="254"/>
      <c r="J34" s="254"/>
      <c r="K34" s="254"/>
      <c r="L34" s="254"/>
      <c r="M34" s="254"/>
      <c r="N34" s="254"/>
      <c r="O34" s="254"/>
      <c r="P34" s="254"/>
      <c r="Q34" s="254"/>
      <c r="R34" s="254"/>
      <c r="S34" s="254"/>
      <c r="T34" s="254"/>
      <c r="U34" s="254">
        <v>3021</v>
      </c>
      <c r="V34" s="250"/>
      <c r="W34" s="113">
        <f t="shared" si="8"/>
        <v>-9076.7819999999992</v>
      </c>
      <c r="X34" s="113">
        <f>64+0.2</f>
        <v>64.2</v>
      </c>
      <c r="Y34" s="359">
        <v>-2694</v>
      </c>
      <c r="Z34" s="357">
        <v>-6446.982</v>
      </c>
      <c r="AA34" s="240"/>
      <c r="AB34" s="240"/>
      <c r="AE34" s="668">
        <f>C26+C21+C15</f>
        <v>5276.48</v>
      </c>
    </row>
    <row r="35" spans="1:31" s="113" customFormat="1" ht="19.149999999999999" customHeight="1" x14ac:dyDescent="0.25">
      <c r="A35" s="381" t="s">
        <v>3</v>
      </c>
      <c r="B35" s="382" t="s">
        <v>346</v>
      </c>
      <c r="C35" s="383">
        <f>C36+C40</f>
        <v>3156.9</v>
      </c>
      <c r="D35" s="384">
        <f t="shared" ref="D35:T35" si="9">SUM(D45:D45)</f>
        <v>0</v>
      </c>
      <c r="E35" s="384">
        <f t="shared" si="9"/>
        <v>0</v>
      </c>
      <c r="F35" s="384">
        <f t="shared" si="9"/>
        <v>0</v>
      </c>
      <c r="G35" s="384">
        <f t="shared" si="9"/>
        <v>0</v>
      </c>
      <c r="H35" s="384">
        <f t="shared" si="9"/>
        <v>0</v>
      </c>
      <c r="I35" s="384">
        <f t="shared" si="9"/>
        <v>0</v>
      </c>
      <c r="J35" s="384">
        <f t="shared" si="9"/>
        <v>0</v>
      </c>
      <c r="K35" s="384">
        <f t="shared" si="9"/>
        <v>0</v>
      </c>
      <c r="L35" s="384">
        <f t="shared" si="9"/>
        <v>0</v>
      </c>
      <c r="M35" s="384">
        <f t="shared" si="9"/>
        <v>0</v>
      </c>
      <c r="N35" s="384">
        <f t="shared" si="9"/>
        <v>0</v>
      </c>
      <c r="O35" s="384">
        <f t="shared" si="9"/>
        <v>0</v>
      </c>
      <c r="P35" s="384">
        <f t="shared" si="9"/>
        <v>0</v>
      </c>
      <c r="Q35" s="384">
        <f t="shared" si="9"/>
        <v>0</v>
      </c>
      <c r="R35" s="384">
        <f t="shared" si="9"/>
        <v>0</v>
      </c>
      <c r="S35" s="384">
        <f t="shared" si="9"/>
        <v>0</v>
      </c>
      <c r="T35" s="384">
        <f t="shared" si="9"/>
        <v>0</v>
      </c>
      <c r="U35" s="384">
        <f>SUM(U36,U40)</f>
        <v>155</v>
      </c>
      <c r="V35" s="248"/>
      <c r="W35" s="113">
        <f t="shared" si="8"/>
        <v>0</v>
      </c>
      <c r="X35" s="247">
        <f>SUM(X45:X45)</f>
        <v>0</v>
      </c>
      <c r="Y35" s="358">
        <f>SUM(Y45:Y45)</f>
        <v>0</v>
      </c>
      <c r="Z35" s="358">
        <f>SUM(Z45:Z45)</f>
        <v>0</v>
      </c>
      <c r="AA35" s="240"/>
      <c r="AB35" s="240"/>
    </row>
    <row r="36" spans="1:31" s="113" customFormat="1" ht="19.149999999999999" customHeight="1" x14ac:dyDescent="0.25">
      <c r="A36" s="373">
        <v>1</v>
      </c>
      <c r="B36" s="374" t="s">
        <v>22</v>
      </c>
      <c r="C36" s="379">
        <f>C37+C38</f>
        <v>2176</v>
      </c>
      <c r="D36" s="380"/>
      <c r="E36" s="380"/>
      <c r="F36" s="380"/>
      <c r="G36" s="380"/>
      <c r="H36" s="380"/>
      <c r="I36" s="380"/>
      <c r="J36" s="380"/>
      <c r="K36" s="380"/>
      <c r="L36" s="380"/>
      <c r="M36" s="380"/>
      <c r="N36" s="380"/>
      <c r="O36" s="380"/>
      <c r="P36" s="380"/>
      <c r="Q36" s="380"/>
      <c r="R36" s="380"/>
      <c r="S36" s="380"/>
      <c r="T36" s="380"/>
      <c r="U36" s="380"/>
      <c r="V36" s="248"/>
      <c r="W36" s="113">
        <f t="shared" si="8"/>
        <v>0</v>
      </c>
      <c r="X36" s="248"/>
      <c r="Y36" s="388"/>
      <c r="Z36" s="388"/>
      <c r="AA36" s="240"/>
      <c r="AB36" s="240"/>
    </row>
    <row r="37" spans="1:31" s="113" customFormat="1" ht="19.149999999999999" customHeight="1" x14ac:dyDescent="0.25">
      <c r="A37" s="283"/>
      <c r="B37" s="346" t="s">
        <v>348</v>
      </c>
      <c r="C37" s="284">
        <v>1807</v>
      </c>
      <c r="D37" s="285"/>
      <c r="E37" s="285"/>
      <c r="F37" s="285"/>
      <c r="G37" s="285"/>
      <c r="H37" s="285"/>
      <c r="I37" s="285"/>
      <c r="J37" s="285"/>
      <c r="K37" s="285"/>
      <c r="L37" s="285"/>
      <c r="M37" s="285"/>
      <c r="N37" s="285"/>
      <c r="O37" s="285"/>
      <c r="P37" s="285"/>
      <c r="Q37" s="285"/>
      <c r="R37" s="285"/>
      <c r="S37" s="285"/>
      <c r="T37" s="285"/>
      <c r="U37" s="285"/>
      <c r="V37" s="248"/>
      <c r="W37" s="113">
        <f t="shared" si="8"/>
        <v>0</v>
      </c>
      <c r="X37" s="248"/>
      <c r="Y37" s="388"/>
      <c r="Z37" s="388"/>
      <c r="AA37" s="240"/>
      <c r="AB37" s="240"/>
    </row>
    <row r="38" spans="1:31" s="113" customFormat="1" ht="19.149999999999999" customHeight="1" x14ac:dyDescent="0.25">
      <c r="A38" s="283"/>
      <c r="B38" s="347" t="s">
        <v>350</v>
      </c>
      <c r="C38" s="284">
        <f>C39</f>
        <v>369</v>
      </c>
      <c r="D38" s="285"/>
      <c r="E38" s="285"/>
      <c r="F38" s="285"/>
      <c r="G38" s="285"/>
      <c r="H38" s="285"/>
      <c r="I38" s="285"/>
      <c r="J38" s="285"/>
      <c r="K38" s="285"/>
      <c r="L38" s="285"/>
      <c r="M38" s="285"/>
      <c r="N38" s="285"/>
      <c r="O38" s="285"/>
      <c r="P38" s="285"/>
      <c r="Q38" s="285"/>
      <c r="R38" s="285"/>
      <c r="S38" s="285"/>
      <c r="T38" s="285"/>
      <c r="U38" s="285">
        <f>U39</f>
        <v>0</v>
      </c>
      <c r="V38" s="248"/>
      <c r="W38" s="113">
        <f t="shared" si="8"/>
        <v>0</v>
      </c>
      <c r="X38" s="248"/>
      <c r="Y38" s="388"/>
      <c r="Z38" s="388"/>
      <c r="AA38" s="240"/>
      <c r="AB38" s="240"/>
    </row>
    <row r="39" spans="1:31" s="113" customFormat="1" ht="19.149999999999999" customHeight="1" x14ac:dyDescent="0.25">
      <c r="A39" s="369"/>
      <c r="B39" s="87" t="s">
        <v>270</v>
      </c>
      <c r="C39" s="295">
        <v>369</v>
      </c>
      <c r="D39" s="254"/>
      <c r="E39" s="254"/>
      <c r="F39" s="254"/>
      <c r="G39" s="254"/>
      <c r="H39" s="254"/>
      <c r="I39" s="254"/>
      <c r="J39" s="254"/>
      <c r="K39" s="254"/>
      <c r="L39" s="254"/>
      <c r="M39" s="254"/>
      <c r="N39" s="254"/>
      <c r="O39" s="254"/>
      <c r="P39" s="254"/>
      <c r="Q39" s="254"/>
      <c r="R39" s="254"/>
      <c r="S39" s="254"/>
      <c r="T39" s="254"/>
      <c r="U39" s="254"/>
      <c r="V39" s="250"/>
      <c r="W39" s="113">
        <f t="shared" si="8"/>
        <v>0</v>
      </c>
      <c r="X39" s="250"/>
      <c r="Y39" s="391"/>
      <c r="Z39" s="391"/>
      <c r="AA39" s="240"/>
      <c r="AB39" s="240"/>
    </row>
    <row r="40" spans="1:31" s="113" customFormat="1" ht="19.149999999999999" customHeight="1" x14ac:dyDescent="0.25">
      <c r="A40" s="373">
        <v>2</v>
      </c>
      <c r="B40" s="374" t="s">
        <v>595</v>
      </c>
      <c r="C40" s="379">
        <f>C41+C44+C48</f>
        <v>980.9</v>
      </c>
      <c r="D40" s="380"/>
      <c r="E40" s="380"/>
      <c r="F40" s="380"/>
      <c r="G40" s="380"/>
      <c r="H40" s="380"/>
      <c r="I40" s="380"/>
      <c r="J40" s="380"/>
      <c r="K40" s="380"/>
      <c r="L40" s="380"/>
      <c r="M40" s="380"/>
      <c r="N40" s="380"/>
      <c r="O40" s="380"/>
      <c r="P40" s="380"/>
      <c r="Q40" s="380"/>
      <c r="R40" s="380"/>
      <c r="S40" s="380"/>
      <c r="T40" s="380"/>
      <c r="U40" s="380">
        <f>U41+U44+U48</f>
        <v>155</v>
      </c>
      <c r="V40" s="248"/>
      <c r="W40" s="113">
        <f t="shared" si="8"/>
        <v>0</v>
      </c>
      <c r="X40" s="248"/>
      <c r="Y40" s="388"/>
      <c r="Z40" s="388"/>
      <c r="AA40" s="240"/>
      <c r="AB40" s="240"/>
    </row>
    <row r="41" spans="1:31" s="277" customFormat="1" ht="26.25" customHeight="1" x14ac:dyDescent="0.25">
      <c r="A41" s="279" t="s">
        <v>278</v>
      </c>
      <c r="B41" s="280" t="s">
        <v>348</v>
      </c>
      <c r="C41" s="286">
        <f>C42+C43</f>
        <v>190</v>
      </c>
      <c r="D41" s="286">
        <f>D42+D43</f>
        <v>200</v>
      </c>
      <c r="E41" s="286">
        <f t="shared" ref="E41:U41" si="10">E42+E43</f>
        <v>100</v>
      </c>
      <c r="F41" s="286">
        <f t="shared" si="10"/>
        <v>100</v>
      </c>
      <c r="G41" s="286">
        <f t="shared" si="10"/>
        <v>0</v>
      </c>
      <c r="H41" s="286">
        <f t="shared" si="10"/>
        <v>0</v>
      </c>
      <c r="I41" s="286">
        <f t="shared" si="10"/>
        <v>0</v>
      </c>
      <c r="J41" s="286">
        <f t="shared" si="10"/>
        <v>0</v>
      </c>
      <c r="K41" s="286">
        <f t="shared" si="10"/>
        <v>0</v>
      </c>
      <c r="L41" s="286">
        <f t="shared" si="10"/>
        <v>0</v>
      </c>
      <c r="M41" s="286">
        <f t="shared" si="10"/>
        <v>0</v>
      </c>
      <c r="N41" s="286">
        <f t="shared" si="10"/>
        <v>0</v>
      </c>
      <c r="O41" s="286">
        <f t="shared" si="10"/>
        <v>0</v>
      </c>
      <c r="P41" s="286">
        <f t="shared" si="10"/>
        <v>0</v>
      </c>
      <c r="Q41" s="286">
        <f t="shared" si="10"/>
        <v>0</v>
      </c>
      <c r="R41" s="286">
        <f t="shared" si="10"/>
        <v>0</v>
      </c>
      <c r="S41" s="286">
        <f t="shared" si="10"/>
        <v>0</v>
      </c>
      <c r="T41" s="286">
        <f t="shared" si="10"/>
        <v>0</v>
      </c>
      <c r="U41" s="286">
        <f t="shared" si="10"/>
        <v>100</v>
      </c>
      <c r="V41" s="276"/>
      <c r="W41" s="113">
        <f t="shared" si="8"/>
        <v>0</v>
      </c>
      <c r="X41" s="276"/>
      <c r="Y41" s="389"/>
      <c r="Z41" s="389"/>
      <c r="AA41" s="278"/>
      <c r="AB41" s="278"/>
    </row>
    <row r="42" spans="1:31" s="113" customFormat="1" ht="22.15" customHeight="1" x14ac:dyDescent="0.25">
      <c r="A42" s="251"/>
      <c r="B42" s="87" t="s">
        <v>318</v>
      </c>
      <c r="C42" s="262">
        <v>10</v>
      </c>
      <c r="D42" s="254">
        <f>E42+F42</f>
        <v>20</v>
      </c>
      <c r="E42" s="254">
        <f>SUM(G42:U42)</f>
        <v>20</v>
      </c>
      <c r="F42" s="254">
        <f>W42</f>
        <v>0</v>
      </c>
      <c r="G42" s="254"/>
      <c r="H42" s="254"/>
      <c r="I42" s="254"/>
      <c r="J42" s="254"/>
      <c r="K42" s="254"/>
      <c r="L42" s="254"/>
      <c r="M42" s="254"/>
      <c r="N42" s="254"/>
      <c r="O42" s="254"/>
      <c r="P42" s="254"/>
      <c r="Q42" s="254"/>
      <c r="R42" s="254"/>
      <c r="S42" s="254"/>
      <c r="T42" s="254"/>
      <c r="U42" s="254">
        <v>20</v>
      </c>
      <c r="V42" s="250"/>
      <c r="W42" s="113">
        <f t="shared" si="8"/>
        <v>0</v>
      </c>
      <c r="Y42" s="359"/>
      <c r="Z42" s="359"/>
      <c r="AA42" s="240"/>
      <c r="AB42" s="240"/>
    </row>
    <row r="43" spans="1:31" s="113" customFormat="1" ht="25.9" customHeight="1" x14ac:dyDescent="0.25">
      <c r="A43" s="251"/>
      <c r="B43" s="87" t="s">
        <v>271</v>
      </c>
      <c r="C43" s="262">
        <f>D43</f>
        <v>180</v>
      </c>
      <c r="D43" s="254">
        <f t="shared" ref="D43" si="11">E43+F43</f>
        <v>180</v>
      </c>
      <c r="E43" s="254">
        <f>SUM(G43:U43)</f>
        <v>80</v>
      </c>
      <c r="F43" s="254">
        <f>W43</f>
        <v>100</v>
      </c>
      <c r="G43" s="254"/>
      <c r="H43" s="254"/>
      <c r="I43" s="254"/>
      <c r="J43" s="254"/>
      <c r="K43" s="254"/>
      <c r="L43" s="254"/>
      <c r="M43" s="254"/>
      <c r="N43" s="254"/>
      <c r="O43" s="254"/>
      <c r="P43" s="254"/>
      <c r="Q43" s="254"/>
      <c r="R43" s="254"/>
      <c r="S43" s="254"/>
      <c r="T43" s="254"/>
      <c r="U43" s="254">
        <v>80</v>
      </c>
      <c r="V43" s="250"/>
      <c r="W43" s="113">
        <f t="shared" si="8"/>
        <v>100</v>
      </c>
      <c r="X43" s="113">
        <v>100</v>
      </c>
      <c r="Y43" s="359"/>
      <c r="Z43" s="359"/>
      <c r="AA43" s="240"/>
      <c r="AB43" s="240"/>
    </row>
    <row r="44" spans="1:31" s="277" customFormat="1" ht="28.5" customHeight="1" x14ac:dyDescent="0.25">
      <c r="A44" s="279" t="s">
        <v>279</v>
      </c>
      <c r="B44" s="280" t="s">
        <v>349</v>
      </c>
      <c r="C44" s="286">
        <f>SUM(C45:C47)</f>
        <v>661.9</v>
      </c>
      <c r="D44" s="281"/>
      <c r="E44" s="281"/>
      <c r="F44" s="281"/>
      <c r="G44" s="281"/>
      <c r="H44" s="281"/>
      <c r="I44" s="281"/>
      <c r="J44" s="281"/>
      <c r="K44" s="281"/>
      <c r="L44" s="281"/>
      <c r="M44" s="281"/>
      <c r="N44" s="281"/>
      <c r="O44" s="281"/>
      <c r="P44" s="281"/>
      <c r="Q44" s="281"/>
      <c r="R44" s="281"/>
      <c r="S44" s="281"/>
      <c r="T44" s="281"/>
      <c r="U44" s="281"/>
      <c r="V44" s="276"/>
      <c r="W44" s="113">
        <f t="shared" si="8"/>
        <v>0</v>
      </c>
      <c r="X44" s="276"/>
      <c r="Y44" s="389"/>
      <c r="Z44" s="389"/>
      <c r="AA44" s="278"/>
      <c r="AB44" s="278"/>
    </row>
    <row r="45" spans="1:31" s="113" customFormat="1" ht="18.600000000000001" customHeight="1" x14ac:dyDescent="0.25">
      <c r="A45" s="251"/>
      <c r="B45" s="87" t="s">
        <v>270</v>
      </c>
      <c r="C45" s="262"/>
      <c r="D45" s="254"/>
      <c r="E45" s="254">
        <f t="shared" ref="E45" si="12">SUM(G45:U45)</f>
        <v>0</v>
      </c>
      <c r="F45" s="254"/>
      <c r="G45" s="254"/>
      <c r="H45" s="254"/>
      <c r="I45" s="254"/>
      <c r="J45" s="254"/>
      <c r="K45" s="254"/>
      <c r="L45" s="254"/>
      <c r="M45" s="254"/>
      <c r="N45" s="254"/>
      <c r="O45" s="254"/>
      <c r="P45" s="254"/>
      <c r="Q45" s="254"/>
      <c r="R45" s="254"/>
      <c r="S45" s="254"/>
      <c r="T45" s="254"/>
      <c r="U45" s="254"/>
      <c r="V45" s="250"/>
      <c r="W45" s="113">
        <f t="shared" si="8"/>
        <v>0</v>
      </c>
      <c r="Y45" s="359"/>
      <c r="Z45" s="359"/>
      <c r="AA45" s="240"/>
      <c r="AB45" s="240"/>
    </row>
    <row r="46" spans="1:31" s="113" customFormat="1" ht="18.600000000000001" customHeight="1" x14ac:dyDescent="0.25">
      <c r="A46" s="251"/>
      <c r="B46" s="87" t="s">
        <v>318</v>
      </c>
      <c r="C46" s="262">
        <v>60</v>
      </c>
      <c r="D46" s="254"/>
      <c r="E46" s="254"/>
      <c r="F46" s="254"/>
      <c r="G46" s="254"/>
      <c r="H46" s="254"/>
      <c r="I46" s="254"/>
      <c r="J46" s="254"/>
      <c r="K46" s="254"/>
      <c r="L46" s="254"/>
      <c r="M46" s="254"/>
      <c r="N46" s="254"/>
      <c r="O46" s="254"/>
      <c r="P46" s="254"/>
      <c r="Q46" s="254"/>
      <c r="R46" s="254"/>
      <c r="S46" s="254"/>
      <c r="T46" s="254"/>
      <c r="U46" s="254"/>
      <c r="V46" s="250"/>
      <c r="W46" s="113">
        <f t="shared" si="8"/>
        <v>0</v>
      </c>
      <c r="Y46" s="359"/>
      <c r="Z46" s="359"/>
      <c r="AA46" s="240"/>
      <c r="AB46" s="240"/>
    </row>
    <row r="47" spans="1:31" s="113" customFormat="1" ht="18.600000000000001" customHeight="1" x14ac:dyDescent="0.25">
      <c r="A47" s="251"/>
      <c r="B47" s="87" t="s">
        <v>674</v>
      </c>
      <c r="C47" s="262">
        <v>601.9</v>
      </c>
      <c r="D47" s="254"/>
      <c r="E47" s="254"/>
      <c r="F47" s="254"/>
      <c r="G47" s="254"/>
      <c r="H47" s="254"/>
      <c r="I47" s="254"/>
      <c r="J47" s="254"/>
      <c r="K47" s="254"/>
      <c r="L47" s="254"/>
      <c r="M47" s="254"/>
      <c r="N47" s="254"/>
      <c r="O47" s="254"/>
      <c r="P47" s="254"/>
      <c r="Q47" s="254"/>
      <c r="R47" s="254"/>
      <c r="S47" s="254"/>
      <c r="T47" s="254"/>
      <c r="U47" s="254"/>
      <c r="V47" s="250"/>
      <c r="Y47" s="359"/>
      <c r="Z47" s="359"/>
      <c r="AA47" s="240"/>
      <c r="AB47" s="240"/>
    </row>
    <row r="48" spans="1:31" s="113" customFormat="1" ht="24.75" customHeight="1" x14ac:dyDescent="0.25">
      <c r="A48" s="354" t="s">
        <v>280</v>
      </c>
      <c r="B48" s="280" t="s">
        <v>350</v>
      </c>
      <c r="C48" s="287">
        <f>C49+C50</f>
        <v>129</v>
      </c>
      <c r="D48" s="288"/>
      <c r="E48" s="288"/>
      <c r="F48" s="288"/>
      <c r="G48" s="288"/>
      <c r="H48" s="288"/>
      <c r="I48" s="288"/>
      <c r="J48" s="288"/>
      <c r="K48" s="288"/>
      <c r="L48" s="288"/>
      <c r="M48" s="288"/>
      <c r="N48" s="288"/>
      <c r="O48" s="288"/>
      <c r="P48" s="288"/>
      <c r="Q48" s="288"/>
      <c r="R48" s="288"/>
      <c r="S48" s="288"/>
      <c r="T48" s="288"/>
      <c r="U48" s="288">
        <f>U49</f>
        <v>55</v>
      </c>
      <c r="V48" s="250"/>
      <c r="W48" s="113">
        <f t="shared" si="8"/>
        <v>0</v>
      </c>
      <c r="Y48" s="359"/>
      <c r="Z48" s="359"/>
      <c r="AA48" s="240"/>
      <c r="AB48" s="240"/>
    </row>
    <row r="49" spans="1:28" s="113" customFormat="1" ht="24" customHeight="1" x14ac:dyDescent="0.25">
      <c r="A49" s="289"/>
      <c r="B49" s="290" t="s">
        <v>270</v>
      </c>
      <c r="C49" s="291">
        <v>55</v>
      </c>
      <c r="D49" s="255"/>
      <c r="E49" s="255"/>
      <c r="F49" s="255"/>
      <c r="G49" s="255"/>
      <c r="H49" s="255"/>
      <c r="I49" s="255"/>
      <c r="J49" s="255"/>
      <c r="K49" s="255"/>
      <c r="L49" s="255"/>
      <c r="M49" s="255"/>
      <c r="N49" s="255"/>
      <c r="O49" s="255"/>
      <c r="P49" s="255"/>
      <c r="Q49" s="255"/>
      <c r="R49" s="255"/>
      <c r="S49" s="255"/>
      <c r="T49" s="255"/>
      <c r="U49" s="255">
        <v>55</v>
      </c>
      <c r="V49" s="250"/>
      <c r="W49" s="113">
        <f t="shared" si="8"/>
        <v>0</v>
      </c>
      <c r="Y49" s="359"/>
      <c r="Z49" s="359"/>
      <c r="AA49" s="240"/>
      <c r="AB49" s="240"/>
    </row>
    <row r="50" spans="1:28" ht="15.75" x14ac:dyDescent="0.25">
      <c r="A50" s="551"/>
      <c r="B50" s="551" t="s">
        <v>673</v>
      </c>
      <c r="C50" s="554">
        <f>129-C49</f>
        <v>74</v>
      </c>
      <c r="D50" s="551"/>
      <c r="E50" s="551"/>
      <c r="F50" s="551"/>
      <c r="G50" s="551"/>
      <c r="H50" s="551"/>
      <c r="I50" s="551"/>
      <c r="J50" s="551"/>
      <c r="K50" s="551"/>
      <c r="L50" s="551"/>
      <c r="M50" s="551"/>
      <c r="N50" s="551"/>
      <c r="O50" s="551"/>
      <c r="P50" s="551"/>
      <c r="Q50" s="551"/>
      <c r="R50" s="551"/>
      <c r="S50" s="551"/>
      <c r="T50" s="551"/>
      <c r="U50" s="551"/>
      <c r="W50" s="113">
        <f t="shared" si="8"/>
        <v>0</v>
      </c>
    </row>
    <row r="51" spans="1:28" x14ac:dyDescent="0.2">
      <c r="C51" s="292"/>
    </row>
    <row r="52" spans="1:28" x14ac:dyDescent="0.2">
      <c r="C52" s="292"/>
      <c r="F52" s="245"/>
    </row>
    <row r="53" spans="1:28" x14ac:dyDescent="0.2">
      <c r="C53" s="292"/>
    </row>
    <row r="54" spans="1:28" x14ac:dyDescent="0.2">
      <c r="C54" s="292"/>
      <c r="F54" s="245"/>
    </row>
  </sheetData>
  <mergeCells count="24">
    <mergeCell ref="N5:N6"/>
    <mergeCell ref="V5:V6"/>
    <mergeCell ref="O5:O6"/>
    <mergeCell ref="P5:P6"/>
    <mergeCell ref="Q5:R5"/>
    <mergeCell ref="S5:S6"/>
    <mergeCell ref="T5:T6"/>
    <mergeCell ref="U5:U6"/>
    <mergeCell ref="A2:U2"/>
    <mergeCell ref="A3:U3"/>
    <mergeCell ref="S4:U4"/>
    <mergeCell ref="A5:A6"/>
    <mergeCell ref="B5:B6"/>
    <mergeCell ref="D5:D6"/>
    <mergeCell ref="E5:E6"/>
    <mergeCell ref="F5:F6"/>
    <mergeCell ref="G5:G6"/>
    <mergeCell ref="H5:H6"/>
    <mergeCell ref="I5:I6"/>
    <mergeCell ref="J5:J6"/>
    <mergeCell ref="K5:K6"/>
    <mergeCell ref="L5:L6"/>
    <mergeCell ref="M5:M6"/>
    <mergeCell ref="C5:C6"/>
  </mergeCells>
  <pageMargins left="0.7" right="0.7" top="0.75" bottom="0.75" header="0.3" footer="0.3"/>
  <pageSetup paperSize="9" firstPageNumber="36" orientation="portrait" useFirstPageNumber="1" verticalDpi="0" r:id="rId1"/>
  <headerFooter>
    <oddHeader>&amp;RBiểu 4.14a</oddHeader>
    <oddFooter>Page &amp;P</oddFooter>
  </headerFooter>
</worksheet>
</file>

<file path=xl/worksheets/sheet1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tabSelected="1" zoomScale="120" zoomScaleNormal="120" workbookViewId="0">
      <selection activeCell="L13" sqref="L13"/>
    </sheetView>
  </sheetViews>
  <sheetFormatPr defaultRowHeight="15.75" x14ac:dyDescent="0.25"/>
  <cols>
    <col min="1" max="1" width="5.375" style="11" customWidth="1"/>
    <col min="2" max="2" width="45.125" style="11" customWidth="1"/>
    <col min="3" max="3" width="16.5" style="11" customWidth="1"/>
    <col min="4" max="4" width="11.25" style="11" customWidth="1"/>
    <col min="5" max="16384" width="9" style="11"/>
  </cols>
  <sheetData>
    <row r="1" spans="1:5" ht="24.75" customHeight="1" x14ac:dyDescent="0.25">
      <c r="A1" s="771" t="s">
        <v>992</v>
      </c>
      <c r="C1" s="1166" t="s">
        <v>781</v>
      </c>
      <c r="D1" s="1166"/>
      <c r="E1" s="772"/>
    </row>
    <row r="2" spans="1:5" ht="15.75" customHeight="1" x14ac:dyDescent="0.25">
      <c r="A2" s="771"/>
      <c r="C2" s="1167"/>
      <c r="D2" s="1167"/>
      <c r="E2" s="773"/>
    </row>
    <row r="3" spans="1:5" ht="18.75" x14ac:dyDescent="0.25">
      <c r="A3" s="1168" t="s">
        <v>828</v>
      </c>
      <c r="B3" s="1168"/>
      <c r="C3" s="1168"/>
      <c r="D3" s="1168"/>
    </row>
    <row r="4" spans="1:5" x14ac:dyDescent="0.25">
      <c r="A4" s="1169" t="s">
        <v>1000</v>
      </c>
      <c r="B4" s="1169"/>
      <c r="C4" s="1169"/>
      <c r="D4" s="1169"/>
    </row>
    <row r="5" spans="1:5" ht="19.5" customHeight="1" x14ac:dyDescent="0.25">
      <c r="A5" s="13"/>
      <c r="C5" s="1170" t="s">
        <v>292</v>
      </c>
      <c r="D5" s="1170"/>
    </row>
    <row r="6" spans="1:5" ht="24.75" customHeight="1" x14ac:dyDescent="0.25">
      <c r="A6" s="1163" t="s">
        <v>0</v>
      </c>
      <c r="B6" s="1163" t="s">
        <v>1</v>
      </c>
      <c r="C6" s="1163" t="s">
        <v>593</v>
      </c>
      <c r="D6" s="1164" t="s">
        <v>299</v>
      </c>
    </row>
    <row r="7" spans="1:5" x14ac:dyDescent="0.25">
      <c r="A7" s="1163"/>
      <c r="B7" s="1163"/>
      <c r="C7" s="1163"/>
      <c r="D7" s="1165"/>
    </row>
    <row r="8" spans="1:5" x14ac:dyDescent="0.25">
      <c r="A8" s="140" t="s">
        <v>2</v>
      </c>
      <c r="B8" s="140" t="s">
        <v>3</v>
      </c>
      <c r="C8" s="140">
        <v>1</v>
      </c>
      <c r="D8" s="140">
        <v>2</v>
      </c>
    </row>
    <row r="9" spans="1:5" ht="21" customHeight="1" x14ac:dyDescent="0.25">
      <c r="A9" s="140"/>
      <c r="B9" s="774" t="s">
        <v>804</v>
      </c>
      <c r="C9" s="775"/>
      <c r="D9" s="697"/>
    </row>
    <row r="10" spans="1:5" ht="24" customHeight="1" x14ac:dyDescent="0.25">
      <c r="A10" s="140" t="s">
        <v>8</v>
      </c>
      <c r="B10" s="774" t="s">
        <v>80</v>
      </c>
      <c r="C10" s="776">
        <f>C11+C12+C15+C16</f>
        <v>186318</v>
      </c>
      <c r="D10" s="774"/>
    </row>
    <row r="11" spans="1:5" ht="24" customHeight="1" x14ac:dyDescent="0.25">
      <c r="A11" s="777">
        <v>1</v>
      </c>
      <c r="B11" s="697" t="s">
        <v>42</v>
      </c>
      <c r="C11" s="775">
        <v>64501</v>
      </c>
      <c r="D11" s="697"/>
    </row>
    <row r="12" spans="1:5" ht="24" customHeight="1" x14ac:dyDescent="0.25">
      <c r="A12" s="777">
        <v>2</v>
      </c>
      <c r="B12" s="697" t="s">
        <v>43</v>
      </c>
      <c r="C12" s="775">
        <f>SUM(C13:C14)</f>
        <v>121817</v>
      </c>
      <c r="D12" s="697"/>
    </row>
    <row r="13" spans="1:5" ht="24" customHeight="1" x14ac:dyDescent="0.25">
      <c r="A13" s="778" t="s">
        <v>21</v>
      </c>
      <c r="B13" s="696" t="s">
        <v>11</v>
      </c>
      <c r="C13" s="779">
        <v>61301</v>
      </c>
      <c r="D13" s="696"/>
    </row>
    <row r="14" spans="1:5" ht="24" customHeight="1" x14ac:dyDescent="0.25">
      <c r="A14" s="778" t="s">
        <v>21</v>
      </c>
      <c r="B14" s="696" t="s">
        <v>12</v>
      </c>
      <c r="C14" s="779">
        <v>60516</v>
      </c>
      <c r="D14" s="696"/>
    </row>
    <row r="15" spans="1:5" ht="22.5" customHeight="1" x14ac:dyDescent="0.25">
      <c r="A15" s="777">
        <v>3</v>
      </c>
      <c r="B15" s="697" t="s">
        <v>845</v>
      </c>
      <c r="C15" s="775"/>
      <c r="D15" s="697"/>
    </row>
    <row r="16" spans="1:5" ht="26.25" customHeight="1" x14ac:dyDescent="0.25">
      <c r="A16" s="777">
        <v>4</v>
      </c>
      <c r="B16" s="697" t="s">
        <v>15</v>
      </c>
      <c r="C16" s="775"/>
      <c r="D16" s="697"/>
    </row>
    <row r="17" spans="1:4" ht="23.25" customHeight="1" x14ac:dyDescent="0.25">
      <c r="A17" s="140" t="s">
        <v>10</v>
      </c>
      <c r="B17" s="774" t="s">
        <v>44</v>
      </c>
      <c r="C17" s="776">
        <f>C18+C19+C22</f>
        <v>186318</v>
      </c>
      <c r="D17" s="774"/>
    </row>
    <row r="18" spans="1:4" ht="21.75" customHeight="1" x14ac:dyDescent="0.25">
      <c r="A18" s="777">
        <v>1</v>
      </c>
      <c r="B18" s="697" t="s">
        <v>805</v>
      </c>
      <c r="C18" s="775">
        <v>186318</v>
      </c>
      <c r="D18" s="697"/>
    </row>
    <row r="19" spans="1:4" ht="21.75" customHeight="1" x14ac:dyDescent="0.25">
      <c r="A19" s="777">
        <v>2</v>
      </c>
      <c r="B19" s="697" t="s">
        <v>45</v>
      </c>
      <c r="C19" s="775"/>
      <c r="D19" s="697"/>
    </row>
    <row r="20" spans="1:4" ht="21.75" customHeight="1" x14ac:dyDescent="0.25">
      <c r="A20" s="777" t="s">
        <v>21</v>
      </c>
      <c r="B20" s="697" t="s">
        <v>46</v>
      </c>
      <c r="C20" s="775"/>
      <c r="D20" s="697"/>
    </row>
    <row r="21" spans="1:4" ht="21.75" customHeight="1" x14ac:dyDescent="0.25">
      <c r="A21" s="777" t="s">
        <v>21</v>
      </c>
      <c r="B21" s="697" t="s">
        <v>47</v>
      </c>
      <c r="C21" s="775"/>
      <c r="D21" s="697"/>
    </row>
    <row r="22" spans="1:4" ht="21.75" customHeight="1" x14ac:dyDescent="0.25">
      <c r="A22" s="777">
        <v>3</v>
      </c>
      <c r="B22" s="697" t="s">
        <v>20</v>
      </c>
      <c r="C22" s="775"/>
      <c r="D22" s="697"/>
    </row>
    <row r="23" spans="1:4" ht="21.75" customHeight="1" x14ac:dyDescent="0.25">
      <c r="A23" s="140" t="s">
        <v>13</v>
      </c>
      <c r="B23" s="774" t="s">
        <v>846</v>
      </c>
      <c r="C23" s="775"/>
      <c r="D23" s="697"/>
    </row>
    <row r="24" spans="1:4" x14ac:dyDescent="0.25">
      <c r="A24" s="780"/>
    </row>
    <row r="25" spans="1:4" x14ac:dyDescent="0.25">
      <c r="A25" s="773"/>
    </row>
    <row r="26" spans="1:4" x14ac:dyDescent="0.25">
      <c r="A26" s="773"/>
    </row>
  </sheetData>
  <mergeCells count="9">
    <mergeCell ref="A6:A7"/>
    <mergeCell ref="B6:B7"/>
    <mergeCell ref="C6:C7"/>
    <mergeCell ref="D6:D7"/>
    <mergeCell ref="C1:D1"/>
    <mergeCell ref="C2:D2"/>
    <mergeCell ref="A3:D3"/>
    <mergeCell ref="A4:D4"/>
    <mergeCell ref="C5:D5"/>
  </mergeCells>
  <printOptions horizontalCentered="1"/>
  <pageMargins left="0.45" right="0.38" top="0.75" bottom="0.75" header="0.3" footer="0.3"/>
  <pageSetup paperSize="9" orientation="portrait" verticalDpi="0" r:id="rId1"/>
</worksheet>
</file>

<file path=xl/worksheets/sheet1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A2" sqref="A2"/>
    </sheetView>
  </sheetViews>
  <sheetFormatPr defaultRowHeight="15.75" x14ac:dyDescent="0.25"/>
  <cols>
    <col min="1" max="1" width="5.25" style="11" customWidth="1"/>
    <col min="2" max="2" width="16.875" style="11" customWidth="1"/>
    <col min="3" max="5" width="9" style="11"/>
    <col min="6" max="7" width="0" style="11" hidden="1" customWidth="1"/>
    <col min="8" max="16384" width="9" style="11"/>
  </cols>
  <sheetData>
    <row r="1" spans="1:15" ht="22.5" customHeight="1" x14ac:dyDescent="0.25">
      <c r="A1" s="781" t="str">
        <f>'Biểu 5'!A1</f>
        <v>UBND PHƯỜNG ĐỨC XUÂN</v>
      </c>
      <c r="L1" s="1166" t="s">
        <v>780</v>
      </c>
      <c r="M1" s="1166"/>
      <c r="N1" s="1166"/>
      <c r="O1" s="1166"/>
    </row>
    <row r="2" spans="1:15" ht="18" customHeight="1" x14ac:dyDescent="0.25">
      <c r="A2" s="781"/>
      <c r="L2" s="1171"/>
      <c r="M2" s="1171"/>
      <c r="N2" s="1171"/>
      <c r="O2" s="1171"/>
    </row>
    <row r="3" spans="1:15" ht="18.75" x14ac:dyDescent="0.3">
      <c r="A3" s="1172" t="s">
        <v>818</v>
      </c>
      <c r="B3" s="1172"/>
      <c r="C3" s="1172"/>
      <c r="D3" s="1172"/>
      <c r="E3" s="1172"/>
      <c r="F3" s="1172"/>
      <c r="G3" s="1172"/>
      <c r="H3" s="1172"/>
      <c r="I3" s="1172"/>
      <c r="J3" s="1172"/>
      <c r="K3" s="1172"/>
      <c r="L3" s="1172"/>
      <c r="M3" s="1172"/>
      <c r="N3" s="1172"/>
      <c r="O3" s="1172"/>
    </row>
    <row r="4" spans="1:15" ht="24" customHeight="1" x14ac:dyDescent="0.25">
      <c r="A4" s="1173" t="str">
        <f>'Biểu 5'!A4:D4</f>
        <v>(Kèm theo Quyết định số           /QĐ-UBND ngày 31 tháng 12 năm 2025 của UBND phường Đức Xuân)</v>
      </c>
      <c r="B4" s="1173"/>
      <c r="C4" s="1173"/>
      <c r="D4" s="1173"/>
      <c r="E4" s="1173"/>
      <c r="F4" s="1173"/>
      <c r="G4" s="1173"/>
      <c r="H4" s="1173"/>
      <c r="I4" s="1173"/>
      <c r="J4" s="1173"/>
      <c r="K4" s="1173"/>
      <c r="L4" s="1173"/>
      <c r="M4" s="1173"/>
      <c r="N4" s="1173"/>
      <c r="O4" s="1173"/>
    </row>
    <row r="5" spans="1:15" x14ac:dyDescent="0.25">
      <c r="A5" s="13"/>
      <c r="M5" s="1174" t="s">
        <v>6</v>
      </c>
      <c r="N5" s="1174"/>
      <c r="O5" s="1174"/>
    </row>
    <row r="6" spans="1:15" ht="27" customHeight="1" x14ac:dyDescent="0.25">
      <c r="A6" s="1175" t="s">
        <v>0</v>
      </c>
      <c r="B6" s="1176" t="s">
        <v>52</v>
      </c>
      <c r="C6" s="1175" t="s">
        <v>53</v>
      </c>
      <c r="D6" s="1178" t="s">
        <v>826</v>
      </c>
      <c r="E6" s="1176" t="s">
        <v>806</v>
      </c>
      <c r="F6" s="1175" t="s">
        <v>49</v>
      </c>
      <c r="G6" s="1175"/>
      <c r="H6" s="1175"/>
      <c r="I6" s="1175"/>
      <c r="J6" s="1175"/>
      <c r="K6" s="1175"/>
      <c r="L6" s="1175"/>
      <c r="M6" s="1175"/>
      <c r="N6" s="1175"/>
      <c r="O6" s="1175"/>
    </row>
    <row r="7" spans="1:15" ht="65.25" customHeight="1" x14ac:dyDescent="0.25">
      <c r="A7" s="1175"/>
      <c r="B7" s="1177"/>
      <c r="C7" s="1175"/>
      <c r="D7" s="1177"/>
      <c r="E7" s="1177"/>
      <c r="F7" s="782" t="s">
        <v>233</v>
      </c>
      <c r="G7" s="782" t="s">
        <v>237</v>
      </c>
      <c r="H7" s="782" t="s">
        <v>238</v>
      </c>
      <c r="I7" s="782" t="s">
        <v>807</v>
      </c>
      <c r="J7" s="782" t="s">
        <v>98</v>
      </c>
      <c r="K7" s="782" t="s">
        <v>97</v>
      </c>
      <c r="L7" s="782" t="s">
        <v>808</v>
      </c>
      <c r="M7" s="782" t="s">
        <v>101</v>
      </c>
      <c r="N7" s="782" t="s">
        <v>827</v>
      </c>
      <c r="O7" s="782" t="s">
        <v>809</v>
      </c>
    </row>
    <row r="8" spans="1:15" x14ac:dyDescent="0.25">
      <c r="A8" s="782" t="s">
        <v>2</v>
      </c>
      <c r="B8" s="782" t="s">
        <v>3</v>
      </c>
      <c r="C8" s="782">
        <v>1</v>
      </c>
      <c r="D8" s="782">
        <v>2</v>
      </c>
      <c r="E8" s="782">
        <v>3</v>
      </c>
      <c r="F8" s="782">
        <v>4</v>
      </c>
      <c r="G8" s="782">
        <v>5</v>
      </c>
      <c r="H8" s="782">
        <v>4</v>
      </c>
      <c r="I8" s="782">
        <v>5</v>
      </c>
      <c r="J8" s="782">
        <v>6</v>
      </c>
      <c r="K8" s="782">
        <v>7</v>
      </c>
      <c r="L8" s="782">
        <v>8</v>
      </c>
      <c r="M8" s="782">
        <v>9</v>
      </c>
      <c r="N8" s="782">
        <v>10</v>
      </c>
      <c r="O8" s="782">
        <v>11</v>
      </c>
    </row>
    <row r="9" spans="1:15" ht="33.75" customHeight="1" x14ac:dyDescent="0.25">
      <c r="A9" s="140"/>
      <c r="B9" s="774" t="s">
        <v>71</v>
      </c>
      <c r="C9" s="783">
        <f>C10</f>
        <v>139580</v>
      </c>
      <c r="D9" s="783">
        <f>D10</f>
        <v>64501</v>
      </c>
      <c r="E9" s="783">
        <f t="shared" ref="E9:O9" si="0">E10</f>
        <v>139580</v>
      </c>
      <c r="F9" s="783">
        <f t="shared" si="0"/>
        <v>0</v>
      </c>
      <c r="G9" s="783">
        <f t="shared" si="0"/>
        <v>0</v>
      </c>
      <c r="H9" s="783">
        <f t="shared" si="0"/>
        <v>25500</v>
      </c>
      <c r="I9" s="783">
        <f t="shared" si="0"/>
        <v>379</v>
      </c>
      <c r="J9" s="783">
        <f t="shared" si="0"/>
        <v>14092</v>
      </c>
      <c r="K9" s="783">
        <f t="shared" si="0"/>
        <v>7410</v>
      </c>
      <c r="L9" s="783">
        <f t="shared" si="0"/>
        <v>1780</v>
      </c>
      <c r="M9" s="783">
        <f t="shared" si="0"/>
        <v>1940</v>
      </c>
      <c r="N9" s="783">
        <f t="shared" si="0"/>
        <v>2979</v>
      </c>
      <c r="O9" s="783">
        <f t="shared" si="0"/>
        <v>85500</v>
      </c>
    </row>
    <row r="10" spans="1:15" ht="41.25" customHeight="1" x14ac:dyDescent="0.25">
      <c r="A10" s="777">
        <v>1</v>
      </c>
      <c r="B10" s="697" t="s">
        <v>240</v>
      </c>
      <c r="C10" s="784">
        <f>E10</f>
        <v>139580</v>
      </c>
      <c r="D10" s="784">
        <v>64501</v>
      </c>
      <c r="E10" s="784">
        <f>SUM(F10:O10)</f>
        <v>139580</v>
      </c>
      <c r="F10" s="784"/>
      <c r="G10" s="784"/>
      <c r="H10" s="784">
        <v>25500</v>
      </c>
      <c r="I10" s="784">
        <v>379</v>
      </c>
      <c r="J10" s="784">
        <v>14092</v>
      </c>
      <c r="K10" s="784">
        <v>7410</v>
      </c>
      <c r="L10" s="784">
        <v>1780</v>
      </c>
      <c r="M10" s="784">
        <v>1940</v>
      </c>
      <c r="N10" s="784">
        <v>2979</v>
      </c>
      <c r="O10" s="784">
        <v>85500</v>
      </c>
    </row>
    <row r="11" spans="1:15" ht="21.75" customHeight="1" x14ac:dyDescent="0.25">
      <c r="A11" s="780"/>
    </row>
    <row r="12" spans="1:15" x14ac:dyDescent="0.25">
      <c r="A12" s="773"/>
    </row>
    <row r="13" spans="1:15" x14ac:dyDescent="0.25">
      <c r="A13" s="773"/>
    </row>
  </sheetData>
  <mergeCells count="11">
    <mergeCell ref="A6:A7"/>
    <mergeCell ref="B6:B7"/>
    <mergeCell ref="C6:C7"/>
    <mergeCell ref="E6:E7"/>
    <mergeCell ref="F6:O6"/>
    <mergeCell ref="D6:D7"/>
    <mergeCell ref="L1:O1"/>
    <mergeCell ref="L2:O2"/>
    <mergeCell ref="A3:O3"/>
    <mergeCell ref="A4:O4"/>
    <mergeCell ref="M5:O5"/>
  </mergeCells>
  <printOptions horizontalCentered="1"/>
  <pageMargins left="0.3" right="0.17" top="0.75" bottom="0.75" header="0.3" footer="0.3"/>
  <pageSetup paperSize="9" scale="90" orientation="landscape" verticalDpi="0"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workbookViewId="0">
      <selection activeCell="C2" sqref="C2:E2"/>
    </sheetView>
  </sheetViews>
  <sheetFormatPr defaultRowHeight="15.75" x14ac:dyDescent="0.25"/>
  <cols>
    <col min="1" max="1" width="6.25" style="11" customWidth="1"/>
    <col min="2" max="2" width="34.75" style="11" customWidth="1"/>
    <col min="3" max="3" width="13.5" style="11" customWidth="1"/>
    <col min="4" max="4" width="16.625" style="11" customWidth="1"/>
    <col min="5" max="5" width="13.125" style="11" customWidth="1"/>
    <col min="6" max="16384" width="9" style="11"/>
  </cols>
  <sheetData>
    <row r="1" spans="1:6" ht="17.25" customHeight="1" x14ac:dyDescent="0.25">
      <c r="A1" s="771" t="str">
        <f>'Biểu 5'!A1</f>
        <v>UBND PHƯỜNG ĐỨC XUÂN</v>
      </c>
      <c r="C1" s="1180" t="s">
        <v>824</v>
      </c>
      <c r="D1" s="1180"/>
      <c r="E1" s="1180"/>
      <c r="F1" s="785"/>
    </row>
    <row r="2" spans="1:6" ht="18" customHeight="1" x14ac:dyDescent="0.25">
      <c r="A2" s="771"/>
      <c r="C2" s="1181"/>
      <c r="D2" s="1181"/>
      <c r="E2" s="1181"/>
      <c r="F2" s="786"/>
    </row>
    <row r="3" spans="1:6" ht="18.75" x14ac:dyDescent="0.3">
      <c r="A3" s="1172" t="s">
        <v>988</v>
      </c>
      <c r="B3" s="1172"/>
      <c r="C3" s="1172"/>
      <c r="D3" s="1172"/>
      <c r="E3" s="1172"/>
    </row>
    <row r="4" spans="1:6" ht="32.25" customHeight="1" x14ac:dyDescent="0.25">
      <c r="A4" s="1171" t="str">
        <f>'Biểu 5'!A4:D4</f>
        <v>(Kèm theo Quyết định số           /QĐ-UBND ngày 31 tháng 12 năm 2025 của UBND phường Đức Xuân)</v>
      </c>
      <c r="B4" s="1171"/>
      <c r="C4" s="1171"/>
      <c r="D4" s="1171"/>
      <c r="E4" s="1171"/>
    </row>
    <row r="5" spans="1:6" ht="21.75" customHeight="1" x14ac:dyDescent="0.25">
      <c r="A5" s="13"/>
      <c r="C5" s="1182" t="s">
        <v>292</v>
      </c>
      <c r="D5" s="1182"/>
      <c r="E5" s="1182"/>
    </row>
    <row r="6" spans="1:6" ht="21.75" customHeight="1" x14ac:dyDescent="0.25">
      <c r="A6" s="1163" t="s">
        <v>0</v>
      </c>
      <c r="B6" s="1163" t="s">
        <v>1</v>
      </c>
      <c r="C6" s="1179" t="s">
        <v>830</v>
      </c>
      <c r="D6" s="1179"/>
      <c r="E6" s="1163" t="s">
        <v>299</v>
      </c>
    </row>
    <row r="7" spans="1:6" ht="31.5" customHeight="1" x14ac:dyDescent="0.25">
      <c r="A7" s="1163"/>
      <c r="B7" s="1163"/>
      <c r="C7" s="140" t="s">
        <v>95</v>
      </c>
      <c r="D7" s="140" t="s">
        <v>844</v>
      </c>
      <c r="E7" s="1163"/>
    </row>
    <row r="8" spans="1:6" s="847" customFormat="1" ht="21.75" customHeight="1" x14ac:dyDescent="0.25">
      <c r="A8" s="846" t="s">
        <v>2</v>
      </c>
      <c r="B8" s="846" t="s">
        <v>3</v>
      </c>
      <c r="C8" s="846">
        <v>1</v>
      </c>
      <c r="D8" s="846">
        <v>2</v>
      </c>
      <c r="E8" s="846">
        <v>3</v>
      </c>
    </row>
    <row r="9" spans="1:6" ht="24" customHeight="1" x14ac:dyDescent="0.25">
      <c r="A9" s="18"/>
      <c r="B9" s="848" t="s">
        <v>842</v>
      </c>
      <c r="C9" s="849">
        <f>C10+C29</f>
        <v>139580</v>
      </c>
      <c r="D9" s="849">
        <f>D10+D29</f>
        <v>64501.15</v>
      </c>
      <c r="E9" s="18"/>
    </row>
    <row r="10" spans="1:6" ht="26.25" customHeight="1" x14ac:dyDescent="0.25">
      <c r="A10" s="18"/>
      <c r="B10" s="848" t="s">
        <v>843</v>
      </c>
      <c r="C10" s="849">
        <f>C11+C13+C17+C22+C23+C24+C27+C28+C30</f>
        <v>54080</v>
      </c>
      <c r="D10" s="849">
        <f>D11+D13+D17+D22+D23+D24+D27+D28+D30</f>
        <v>53026.15</v>
      </c>
      <c r="E10" s="18"/>
    </row>
    <row r="11" spans="1:6" ht="30" hidden="1" x14ac:dyDescent="0.25">
      <c r="A11" s="850">
        <v>1</v>
      </c>
      <c r="B11" s="851" t="s">
        <v>810</v>
      </c>
      <c r="C11" s="852">
        <f>C12</f>
        <v>0</v>
      </c>
      <c r="D11" s="852">
        <f>D12</f>
        <v>0</v>
      </c>
      <c r="E11" s="850"/>
    </row>
    <row r="12" spans="1:6" hidden="1" x14ac:dyDescent="0.25">
      <c r="A12" s="853"/>
      <c r="B12" s="854" t="s">
        <v>811</v>
      </c>
      <c r="C12" s="855"/>
      <c r="D12" s="855"/>
      <c r="E12" s="856"/>
    </row>
    <row r="13" spans="1:6" ht="30" hidden="1" x14ac:dyDescent="0.25">
      <c r="A13" s="850">
        <v>2</v>
      </c>
      <c r="B13" s="851" t="s">
        <v>812</v>
      </c>
      <c r="C13" s="852">
        <f>SUM(C14:C16)</f>
        <v>0</v>
      </c>
      <c r="D13" s="852">
        <f>SUM(D14:D16)</f>
        <v>0</v>
      </c>
      <c r="E13" s="850"/>
    </row>
    <row r="14" spans="1:6" hidden="1" x14ac:dyDescent="0.25">
      <c r="A14" s="853"/>
      <c r="B14" s="854" t="s">
        <v>811</v>
      </c>
      <c r="C14" s="855"/>
      <c r="D14" s="855"/>
      <c r="E14" s="856"/>
    </row>
    <row r="15" spans="1:6" hidden="1" x14ac:dyDescent="0.25">
      <c r="A15" s="853"/>
      <c r="B15" s="854" t="s">
        <v>813</v>
      </c>
      <c r="C15" s="855"/>
      <c r="D15" s="855"/>
      <c r="E15" s="856"/>
    </row>
    <row r="16" spans="1:6" hidden="1" x14ac:dyDescent="0.25">
      <c r="A16" s="853"/>
      <c r="B16" s="854" t="s">
        <v>814</v>
      </c>
      <c r="C16" s="855"/>
      <c r="D16" s="855"/>
      <c r="E16" s="856"/>
    </row>
    <row r="17" spans="1:8" ht="26.25" customHeight="1" x14ac:dyDescent="0.25">
      <c r="A17" s="850">
        <v>1</v>
      </c>
      <c r="B17" s="851" t="s">
        <v>238</v>
      </c>
      <c r="C17" s="852">
        <f>SUM(C18:C21)</f>
        <v>25500</v>
      </c>
      <c r="D17" s="852">
        <f>SUM(D18:D21)</f>
        <v>25500</v>
      </c>
      <c r="E17" s="850"/>
    </row>
    <row r="18" spans="1:8" ht="26.25" customHeight="1" x14ac:dyDescent="0.25">
      <c r="A18" s="853"/>
      <c r="B18" s="854" t="s">
        <v>811</v>
      </c>
      <c r="C18" s="855">
        <v>23905</v>
      </c>
      <c r="D18" s="855">
        <v>23905</v>
      </c>
      <c r="E18" s="856"/>
    </row>
    <row r="19" spans="1:8" ht="26.25" customHeight="1" x14ac:dyDescent="0.25">
      <c r="A19" s="853"/>
      <c r="B19" s="854" t="s">
        <v>813</v>
      </c>
      <c r="C19" s="855">
        <v>1150</v>
      </c>
      <c r="D19" s="855">
        <v>1150</v>
      </c>
      <c r="E19" s="856"/>
    </row>
    <row r="20" spans="1:8" ht="26.25" customHeight="1" x14ac:dyDescent="0.25">
      <c r="A20" s="853"/>
      <c r="B20" s="854" t="s">
        <v>815</v>
      </c>
      <c r="C20" s="855">
        <v>115</v>
      </c>
      <c r="D20" s="855">
        <v>115</v>
      </c>
      <c r="E20" s="856"/>
    </row>
    <row r="21" spans="1:8" ht="26.25" customHeight="1" x14ac:dyDescent="0.25">
      <c r="A21" s="853"/>
      <c r="B21" s="854" t="s">
        <v>814</v>
      </c>
      <c r="C21" s="855">
        <v>330</v>
      </c>
      <c r="D21" s="855">
        <v>330</v>
      </c>
      <c r="E21" s="856"/>
    </row>
    <row r="22" spans="1:8" ht="26.25" customHeight="1" x14ac:dyDescent="0.25">
      <c r="A22" s="850">
        <v>2</v>
      </c>
      <c r="B22" s="851" t="s">
        <v>97</v>
      </c>
      <c r="C22" s="852">
        <v>7410</v>
      </c>
      <c r="D22" s="852">
        <v>7410</v>
      </c>
      <c r="E22" s="18"/>
    </row>
    <row r="23" spans="1:8" ht="26.25" customHeight="1" x14ac:dyDescent="0.25">
      <c r="A23" s="850">
        <v>3</v>
      </c>
      <c r="B23" s="851" t="s">
        <v>98</v>
      </c>
      <c r="C23" s="852">
        <v>14092</v>
      </c>
      <c r="D23" s="852">
        <v>14092</v>
      </c>
      <c r="E23" s="850"/>
    </row>
    <row r="24" spans="1:8" ht="26.25" customHeight="1" x14ac:dyDescent="0.25">
      <c r="A24" s="850">
        <v>4</v>
      </c>
      <c r="B24" s="851" t="s">
        <v>105</v>
      </c>
      <c r="C24" s="852">
        <f>SUM(C25:C26)</f>
        <v>1780</v>
      </c>
      <c r="D24" s="852">
        <f>SUM(D25:D26)</f>
        <v>1428</v>
      </c>
      <c r="E24" s="850"/>
      <c r="F24" s="258"/>
      <c r="G24" s="258"/>
    </row>
    <row r="25" spans="1:8" ht="26.25" customHeight="1" x14ac:dyDescent="0.25">
      <c r="A25" s="850"/>
      <c r="B25" s="854" t="s">
        <v>816</v>
      </c>
      <c r="C25" s="852">
        <v>172</v>
      </c>
      <c r="D25" s="852"/>
      <c r="E25" s="850"/>
    </row>
    <row r="26" spans="1:8" ht="26.25" customHeight="1" x14ac:dyDescent="0.25">
      <c r="A26" s="850"/>
      <c r="B26" s="854" t="s">
        <v>817</v>
      </c>
      <c r="C26" s="852">
        <v>1608</v>
      </c>
      <c r="D26" s="852">
        <f>1608-180</f>
        <v>1428</v>
      </c>
      <c r="E26" s="850"/>
    </row>
    <row r="27" spans="1:8" ht="26.25" customHeight="1" x14ac:dyDescent="0.25">
      <c r="A27" s="850">
        <v>5</v>
      </c>
      <c r="B27" s="851" t="s">
        <v>99</v>
      </c>
      <c r="C27" s="852">
        <v>379</v>
      </c>
      <c r="D27" s="852">
        <v>379</v>
      </c>
      <c r="E27" s="850"/>
    </row>
    <row r="28" spans="1:8" ht="26.25" customHeight="1" x14ac:dyDescent="0.25">
      <c r="A28" s="850">
        <v>6</v>
      </c>
      <c r="B28" s="851" t="s">
        <v>827</v>
      </c>
      <c r="C28" s="852">
        <v>2979</v>
      </c>
      <c r="D28" s="852">
        <f>C28*85%</f>
        <v>2532.15</v>
      </c>
      <c r="E28" s="850"/>
    </row>
    <row r="29" spans="1:8" ht="26.25" customHeight="1" x14ac:dyDescent="0.25">
      <c r="A29" s="850">
        <v>7</v>
      </c>
      <c r="B29" s="851" t="s">
        <v>100</v>
      </c>
      <c r="C29" s="852">
        <v>85500</v>
      </c>
      <c r="D29" s="852">
        <v>11475</v>
      </c>
      <c r="E29" s="850"/>
    </row>
    <row r="30" spans="1:8" ht="26.25" customHeight="1" x14ac:dyDescent="0.25">
      <c r="A30" s="850">
        <v>8</v>
      </c>
      <c r="B30" s="851" t="s">
        <v>101</v>
      </c>
      <c r="C30" s="852">
        <f>SUM(C31:C32)</f>
        <v>1940</v>
      </c>
      <c r="D30" s="852">
        <f>SUM(D31:D32)</f>
        <v>1685</v>
      </c>
      <c r="E30" s="850"/>
    </row>
    <row r="31" spans="1:8" ht="26.25" customHeight="1" x14ac:dyDescent="0.25">
      <c r="A31" s="850"/>
      <c r="B31" s="854" t="s">
        <v>748</v>
      </c>
      <c r="C31" s="852">
        <v>255</v>
      </c>
      <c r="D31" s="852"/>
      <c r="E31" s="850"/>
    </row>
    <row r="32" spans="1:8" ht="26.25" customHeight="1" x14ac:dyDescent="0.25">
      <c r="A32" s="850"/>
      <c r="B32" s="854" t="s">
        <v>749</v>
      </c>
      <c r="C32" s="852">
        <v>1685</v>
      </c>
      <c r="D32" s="852">
        <v>1685</v>
      </c>
      <c r="E32" s="850"/>
      <c r="H32" s="258"/>
    </row>
    <row r="33" spans="1:1" ht="20.100000000000001" customHeight="1" x14ac:dyDescent="0.25">
      <c r="A33" s="780"/>
    </row>
    <row r="34" spans="1:1" ht="20.100000000000001" customHeight="1" x14ac:dyDescent="0.25">
      <c r="A34" s="773"/>
    </row>
    <row r="35" spans="1:1" ht="20.100000000000001" customHeight="1" x14ac:dyDescent="0.25">
      <c r="A35" s="773"/>
    </row>
    <row r="36" spans="1:1" ht="20.100000000000001" customHeight="1" x14ac:dyDescent="0.25">
      <c r="A36" s="773"/>
    </row>
    <row r="37" spans="1:1" x14ac:dyDescent="0.25">
      <c r="A37" s="773"/>
    </row>
    <row r="38" spans="1:1" x14ac:dyDescent="0.25">
      <c r="A38" s="773"/>
    </row>
    <row r="39" spans="1:1" x14ac:dyDescent="0.25">
      <c r="A39" s="787"/>
    </row>
  </sheetData>
  <mergeCells count="9">
    <mergeCell ref="E6:E7"/>
    <mergeCell ref="A6:A7"/>
    <mergeCell ref="B6:B7"/>
    <mergeCell ref="C6:D6"/>
    <mergeCell ref="C1:E1"/>
    <mergeCell ref="C2:E2"/>
    <mergeCell ref="A3:E3"/>
    <mergeCell ref="A4:E4"/>
    <mergeCell ref="C5:E5"/>
  </mergeCells>
  <printOptions horizontalCentered="1"/>
  <pageMargins left="0.38" right="0.43" top="0.75" bottom="0.75" header="0.3" footer="0.3"/>
  <pageSetup paperSize="9" orientation="portrait" verticalDpi="0" r:id="rId1"/>
</worksheet>
</file>

<file path=xl/worksheets/sheet1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957"/>
  <sheetViews>
    <sheetView zoomScale="85" zoomScaleNormal="85" zoomScaleSheetLayoutView="100" workbookViewId="0">
      <selection activeCell="A2" sqref="A2:D2"/>
    </sheetView>
  </sheetViews>
  <sheetFormatPr defaultColWidth="12.625" defaultRowHeight="15.75" x14ac:dyDescent="0.25"/>
  <cols>
    <col min="1" max="1" width="6.125" customWidth="1"/>
    <col min="2" max="2" width="49.625" customWidth="1"/>
    <col min="3" max="3" width="21.625" customWidth="1"/>
    <col min="4" max="4" width="21.375" customWidth="1"/>
    <col min="5" max="5" width="12.5" style="844" customWidth="1"/>
    <col min="6" max="6" width="15" customWidth="1"/>
    <col min="7" max="7" width="12.625" customWidth="1"/>
    <col min="8" max="25" width="10" customWidth="1"/>
  </cols>
  <sheetData>
    <row r="1" spans="1:25" ht="27" customHeight="1" x14ac:dyDescent="0.25">
      <c r="A1" s="1184" t="str">
        <f>'Biểu 5'!A1</f>
        <v>UBND PHƯỜNG ĐỨC XUÂN</v>
      </c>
      <c r="B1" s="1184"/>
      <c r="C1" s="1185" t="s">
        <v>825</v>
      </c>
      <c r="D1" s="1185"/>
      <c r="E1" s="794"/>
      <c r="F1" s="795"/>
      <c r="G1" s="795"/>
      <c r="H1" s="795"/>
      <c r="I1" s="795"/>
      <c r="J1" s="795"/>
      <c r="K1" s="795"/>
      <c r="L1" s="795"/>
      <c r="M1" s="795"/>
      <c r="N1" s="795"/>
      <c r="O1" s="795"/>
      <c r="P1" s="795"/>
      <c r="Q1" s="795"/>
      <c r="R1" s="795"/>
      <c r="S1" s="795"/>
      <c r="T1" s="795"/>
      <c r="U1" s="795"/>
      <c r="V1" s="795"/>
      <c r="W1" s="795"/>
      <c r="X1" s="795"/>
      <c r="Y1" s="795"/>
    </row>
    <row r="2" spans="1:25" ht="15" customHeight="1" x14ac:dyDescent="0.25">
      <c r="A2" s="1186"/>
      <c r="B2" s="1187"/>
      <c r="C2" s="1187"/>
      <c r="D2" s="1187"/>
      <c r="E2" s="794"/>
      <c r="F2" s="795"/>
      <c r="G2" s="795"/>
      <c r="H2" s="795"/>
      <c r="I2" s="795"/>
      <c r="J2" s="795"/>
      <c r="K2" s="795"/>
      <c r="L2" s="795"/>
      <c r="M2" s="795"/>
      <c r="N2" s="795"/>
      <c r="O2" s="795"/>
      <c r="P2" s="795"/>
      <c r="Q2" s="795"/>
      <c r="R2" s="795"/>
      <c r="S2" s="795"/>
      <c r="T2" s="795"/>
      <c r="U2" s="795"/>
      <c r="V2" s="795"/>
      <c r="W2" s="795"/>
      <c r="X2" s="795"/>
      <c r="Y2" s="795"/>
    </row>
    <row r="3" spans="1:25" ht="19.899999999999999" customHeight="1" x14ac:dyDescent="0.25">
      <c r="A3" s="1188" t="s">
        <v>829</v>
      </c>
      <c r="B3" s="1189"/>
      <c r="C3" s="1189"/>
      <c r="D3" s="1189"/>
      <c r="E3" s="794"/>
      <c r="F3" s="795"/>
      <c r="G3" s="795"/>
      <c r="H3" s="795"/>
      <c r="I3" s="795"/>
      <c r="J3" s="795"/>
      <c r="K3" s="795"/>
      <c r="L3" s="795"/>
      <c r="M3" s="795"/>
      <c r="N3" s="795"/>
      <c r="O3" s="795"/>
      <c r="P3" s="795"/>
      <c r="Q3" s="795"/>
      <c r="R3" s="795"/>
      <c r="S3" s="795"/>
      <c r="T3" s="795"/>
      <c r="U3" s="795"/>
      <c r="V3" s="795"/>
      <c r="W3" s="795"/>
      <c r="X3" s="795"/>
      <c r="Y3" s="795"/>
    </row>
    <row r="4" spans="1:25" ht="36" customHeight="1" x14ac:dyDescent="0.25">
      <c r="A4" s="1190" t="str">
        <f>'Biểu 5'!A4:D4</f>
        <v>(Kèm theo Quyết định số           /QĐ-UBND ngày 31 tháng 12 năm 2025 của UBND phường Đức Xuân)</v>
      </c>
      <c r="B4" s="1187"/>
      <c r="C4" s="1187"/>
      <c r="D4" s="1187"/>
      <c r="E4" s="794"/>
      <c r="F4" s="795"/>
      <c r="G4" s="795"/>
      <c r="H4" s="795"/>
      <c r="I4" s="795"/>
      <c r="J4" s="795"/>
      <c r="K4" s="795"/>
      <c r="L4" s="795"/>
      <c r="M4" s="795"/>
      <c r="N4" s="795"/>
      <c r="O4" s="795"/>
      <c r="P4" s="795"/>
      <c r="Q4" s="795"/>
      <c r="R4" s="795"/>
      <c r="S4" s="795"/>
      <c r="T4" s="795"/>
      <c r="U4" s="795"/>
      <c r="V4" s="795"/>
      <c r="W4" s="795"/>
      <c r="X4" s="795"/>
      <c r="Y4" s="795"/>
    </row>
    <row r="5" spans="1:25" ht="23.25" customHeight="1" x14ac:dyDescent="0.25">
      <c r="A5" s="796"/>
      <c r="B5" s="797"/>
      <c r="C5" s="1183" t="s">
        <v>292</v>
      </c>
      <c r="D5" s="1183"/>
      <c r="E5" s="794"/>
      <c r="F5" s="795"/>
      <c r="G5" s="795"/>
      <c r="H5" s="795"/>
      <c r="I5" s="795"/>
      <c r="J5" s="795"/>
      <c r="K5" s="795"/>
      <c r="L5" s="795"/>
      <c r="M5" s="795"/>
      <c r="N5" s="795"/>
      <c r="O5" s="795"/>
      <c r="P5" s="795"/>
      <c r="Q5" s="795"/>
      <c r="R5" s="795"/>
      <c r="S5" s="795"/>
      <c r="T5" s="795"/>
      <c r="U5" s="795"/>
      <c r="V5" s="795"/>
      <c r="W5" s="795"/>
      <c r="X5" s="795"/>
      <c r="Y5" s="795"/>
    </row>
    <row r="6" spans="1:25" ht="45" customHeight="1" x14ac:dyDescent="0.25">
      <c r="A6" s="800" t="s">
        <v>0</v>
      </c>
      <c r="B6" s="800" t="s">
        <v>112</v>
      </c>
      <c r="C6" s="845" t="s">
        <v>830</v>
      </c>
      <c r="D6" s="799" t="s">
        <v>299</v>
      </c>
      <c r="E6" s="794"/>
      <c r="F6" s="798"/>
      <c r="G6" s="798"/>
      <c r="H6" s="798"/>
      <c r="I6" s="798"/>
      <c r="J6" s="798"/>
      <c r="K6" s="798"/>
      <c r="L6" s="798"/>
      <c r="M6" s="798"/>
      <c r="N6" s="798"/>
      <c r="O6" s="798"/>
      <c r="P6" s="798"/>
      <c r="Q6" s="798"/>
      <c r="R6" s="798"/>
      <c r="S6" s="798"/>
      <c r="T6" s="798"/>
      <c r="U6" s="798"/>
      <c r="V6" s="798"/>
      <c r="W6" s="798"/>
      <c r="X6" s="798"/>
      <c r="Y6" s="798"/>
    </row>
    <row r="7" spans="1:25" ht="21" customHeight="1" x14ac:dyDescent="0.25">
      <c r="A7" s="801" t="s">
        <v>831</v>
      </c>
      <c r="B7" s="802" t="s">
        <v>3</v>
      </c>
      <c r="C7" s="803">
        <v>1</v>
      </c>
      <c r="D7" s="804">
        <v>2</v>
      </c>
      <c r="E7" s="805"/>
      <c r="F7" s="806"/>
      <c r="G7" s="806"/>
      <c r="H7" s="806"/>
      <c r="I7" s="806"/>
      <c r="J7" s="806"/>
      <c r="K7" s="806"/>
      <c r="L7" s="806"/>
      <c r="M7" s="806"/>
      <c r="N7" s="806"/>
      <c r="O7" s="806"/>
      <c r="P7" s="806"/>
      <c r="Q7" s="806"/>
      <c r="R7" s="806"/>
      <c r="S7" s="806"/>
      <c r="T7" s="806"/>
      <c r="U7" s="806"/>
      <c r="V7" s="806"/>
      <c r="W7" s="806"/>
      <c r="X7" s="806"/>
      <c r="Y7" s="806"/>
    </row>
    <row r="8" spans="1:25" ht="27" customHeight="1" x14ac:dyDescent="0.25">
      <c r="A8" s="807"/>
      <c r="B8" s="808" t="s">
        <v>832</v>
      </c>
      <c r="C8" s="809">
        <f>C9+C20+C26</f>
        <v>186318</v>
      </c>
      <c r="D8" s="809"/>
      <c r="E8" s="810"/>
      <c r="F8" s="811"/>
      <c r="G8" s="812"/>
      <c r="H8" s="795"/>
      <c r="I8" s="795"/>
      <c r="J8" s="795"/>
      <c r="K8" s="795"/>
      <c r="L8" s="795"/>
      <c r="M8" s="795"/>
      <c r="N8" s="795"/>
      <c r="O8" s="795"/>
      <c r="P8" s="795"/>
      <c r="Q8" s="795"/>
      <c r="R8" s="795"/>
      <c r="S8" s="795"/>
      <c r="T8" s="795"/>
      <c r="U8" s="795"/>
      <c r="V8" s="795"/>
      <c r="W8" s="795"/>
      <c r="X8" s="795"/>
      <c r="Y8" s="795"/>
    </row>
    <row r="9" spans="1:25" ht="27" customHeight="1" x14ac:dyDescent="0.25">
      <c r="A9" s="813" t="s">
        <v>831</v>
      </c>
      <c r="B9" s="814" t="s">
        <v>37</v>
      </c>
      <c r="C9" s="809">
        <f>C10+C14+C18+C19</f>
        <v>125802</v>
      </c>
      <c r="D9" s="809"/>
      <c r="E9" s="810"/>
      <c r="F9" s="815"/>
      <c r="G9" s="816"/>
      <c r="H9" s="816"/>
      <c r="I9" s="816"/>
      <c r="J9" s="816"/>
      <c r="K9" s="816"/>
      <c r="L9" s="816"/>
      <c r="M9" s="816"/>
      <c r="N9" s="816"/>
      <c r="O9" s="816"/>
      <c r="P9" s="816"/>
      <c r="Q9" s="816"/>
      <c r="R9" s="816"/>
      <c r="S9" s="816"/>
      <c r="T9" s="816"/>
      <c r="U9" s="816"/>
      <c r="V9" s="816"/>
      <c r="W9" s="816"/>
      <c r="X9" s="816"/>
      <c r="Y9" s="816"/>
    </row>
    <row r="10" spans="1:25" ht="27" customHeight="1" x14ac:dyDescent="0.25">
      <c r="A10" s="813" t="s">
        <v>8</v>
      </c>
      <c r="B10" s="817" t="s">
        <v>22</v>
      </c>
      <c r="C10" s="809">
        <f>SUM(C11:C13)</f>
        <v>13475</v>
      </c>
      <c r="D10" s="809"/>
      <c r="E10" s="810"/>
      <c r="F10" s="818"/>
      <c r="G10" s="818"/>
      <c r="H10" s="819"/>
      <c r="I10" s="819"/>
      <c r="J10" s="819"/>
      <c r="K10" s="819"/>
      <c r="L10" s="819"/>
      <c r="M10" s="819"/>
      <c r="N10" s="819"/>
      <c r="O10" s="819"/>
      <c r="P10" s="819"/>
      <c r="Q10" s="819"/>
      <c r="R10" s="819"/>
      <c r="S10" s="819"/>
      <c r="T10" s="819"/>
      <c r="U10" s="819"/>
      <c r="V10" s="819"/>
      <c r="W10" s="819"/>
      <c r="X10" s="819"/>
      <c r="Y10" s="819"/>
    </row>
    <row r="11" spans="1:25" ht="27" customHeight="1" x14ac:dyDescent="0.25">
      <c r="A11" s="807">
        <v>1</v>
      </c>
      <c r="B11" s="826" t="s">
        <v>833</v>
      </c>
      <c r="C11" s="823">
        <v>2000</v>
      </c>
      <c r="D11" s="823"/>
      <c r="E11" s="794"/>
      <c r="F11" s="824"/>
      <c r="G11" s="824"/>
      <c r="H11" s="824"/>
      <c r="I11" s="824"/>
      <c r="J11" s="824"/>
      <c r="K11" s="824"/>
      <c r="L11" s="824"/>
      <c r="M11" s="824"/>
      <c r="N11" s="824"/>
      <c r="O11" s="824"/>
      <c r="P11" s="824"/>
      <c r="Q11" s="824"/>
      <c r="R11" s="824"/>
      <c r="S11" s="824"/>
      <c r="T11" s="824"/>
      <c r="U11" s="824"/>
      <c r="V11" s="824"/>
      <c r="W11" s="824"/>
      <c r="X11" s="824"/>
      <c r="Y11" s="824"/>
    </row>
    <row r="12" spans="1:25" ht="27" customHeight="1" x14ac:dyDescent="0.25">
      <c r="A12" s="807">
        <v>2</v>
      </c>
      <c r="B12" s="826" t="s">
        <v>23</v>
      </c>
      <c r="C12" s="823">
        <v>10901</v>
      </c>
      <c r="D12" s="823"/>
      <c r="E12" s="810"/>
      <c r="F12" s="827"/>
      <c r="G12" s="821"/>
      <c r="H12" s="821"/>
      <c r="I12" s="821"/>
      <c r="J12" s="821"/>
      <c r="K12" s="821"/>
      <c r="L12" s="821"/>
      <c r="M12" s="821"/>
      <c r="N12" s="821"/>
      <c r="O12" s="821"/>
      <c r="P12" s="821"/>
      <c r="Q12" s="821"/>
      <c r="R12" s="821"/>
      <c r="S12" s="821"/>
      <c r="T12" s="821"/>
      <c r="U12" s="821"/>
      <c r="V12" s="821"/>
      <c r="W12" s="821"/>
      <c r="X12" s="821"/>
      <c r="Y12" s="821"/>
    </row>
    <row r="13" spans="1:25" ht="35.25" customHeight="1" x14ac:dyDescent="0.25">
      <c r="A13" s="807">
        <v>3</v>
      </c>
      <c r="B13" s="826" t="s">
        <v>834</v>
      </c>
      <c r="C13" s="823">
        <v>574</v>
      </c>
      <c r="D13" s="823"/>
      <c r="E13" s="794"/>
      <c r="F13" s="824"/>
      <c r="G13" s="824"/>
      <c r="H13" s="824"/>
      <c r="I13" s="824"/>
      <c r="J13" s="824"/>
      <c r="K13" s="824"/>
      <c r="L13" s="824"/>
      <c r="M13" s="824"/>
      <c r="N13" s="824"/>
      <c r="O13" s="824"/>
      <c r="P13" s="824"/>
      <c r="Q13" s="824"/>
      <c r="R13" s="824"/>
      <c r="S13" s="824"/>
      <c r="T13" s="824"/>
      <c r="U13" s="824"/>
      <c r="V13" s="824"/>
      <c r="W13" s="824"/>
      <c r="X13" s="824"/>
      <c r="Y13" s="824"/>
    </row>
    <row r="14" spans="1:25" ht="27" customHeight="1" x14ac:dyDescent="0.25">
      <c r="A14" s="813" t="s">
        <v>10</v>
      </c>
      <c r="B14" s="828" t="s">
        <v>18</v>
      </c>
      <c r="C14" s="809">
        <f>109197</f>
        <v>109197</v>
      </c>
      <c r="D14" s="809"/>
      <c r="E14" s="810"/>
      <c r="F14" s="811"/>
      <c r="G14" s="824"/>
      <c r="H14" s="824"/>
      <c r="I14" s="824"/>
      <c r="J14" s="824"/>
      <c r="K14" s="824"/>
      <c r="L14" s="824"/>
      <c r="M14" s="824"/>
      <c r="N14" s="824"/>
      <c r="O14" s="824"/>
      <c r="P14" s="824"/>
      <c r="Q14" s="824"/>
      <c r="R14" s="824"/>
      <c r="S14" s="824"/>
      <c r="T14" s="824"/>
      <c r="U14" s="824"/>
      <c r="V14" s="824"/>
      <c r="W14" s="824"/>
      <c r="X14" s="824"/>
      <c r="Y14" s="824"/>
    </row>
    <row r="15" spans="1:25" s="825" customFormat="1" ht="27" customHeight="1" x14ac:dyDescent="0.25">
      <c r="A15" s="807"/>
      <c r="B15" s="829" t="s">
        <v>5</v>
      </c>
      <c r="C15" s="809"/>
      <c r="D15" s="809"/>
      <c r="E15" s="810"/>
      <c r="F15" s="824"/>
      <c r="G15" s="824"/>
      <c r="H15" s="824"/>
      <c r="I15" s="824"/>
      <c r="J15" s="824"/>
      <c r="K15" s="824"/>
      <c r="L15" s="824"/>
      <c r="M15" s="824"/>
      <c r="N15" s="824"/>
      <c r="O15" s="824"/>
      <c r="P15" s="824"/>
      <c r="Q15" s="824"/>
      <c r="R15" s="824"/>
      <c r="S15" s="824"/>
      <c r="T15" s="824"/>
      <c r="U15" s="824"/>
      <c r="V15" s="824"/>
      <c r="W15" s="824"/>
      <c r="X15" s="824"/>
      <c r="Y15" s="824"/>
    </row>
    <row r="16" spans="1:25" s="822" customFormat="1" ht="27" customHeight="1" x14ac:dyDescent="0.25">
      <c r="A16" s="801">
        <v>1</v>
      </c>
      <c r="B16" s="830" t="s">
        <v>835</v>
      </c>
      <c r="C16" s="831">
        <v>69545</v>
      </c>
      <c r="D16" s="831"/>
      <c r="E16" s="820"/>
      <c r="F16" s="821"/>
      <c r="G16" s="821"/>
      <c r="H16" s="821"/>
      <c r="I16" s="821"/>
      <c r="J16" s="821"/>
      <c r="K16" s="821"/>
      <c r="L16" s="821"/>
      <c r="M16" s="821"/>
      <c r="N16" s="821"/>
      <c r="O16" s="821"/>
      <c r="P16" s="821"/>
      <c r="Q16" s="821"/>
      <c r="R16" s="821"/>
      <c r="S16" s="821"/>
      <c r="T16" s="821"/>
      <c r="U16" s="821"/>
      <c r="V16" s="821"/>
      <c r="W16" s="821"/>
      <c r="X16" s="821"/>
      <c r="Y16" s="821"/>
    </row>
    <row r="17" spans="1:25" s="822" customFormat="1" ht="36.75" customHeight="1" x14ac:dyDescent="0.25">
      <c r="A17" s="801">
        <v>2</v>
      </c>
      <c r="B17" s="830" t="s">
        <v>836</v>
      </c>
      <c r="C17" s="831">
        <v>680</v>
      </c>
      <c r="D17" s="831"/>
      <c r="E17" s="805"/>
      <c r="F17" s="832"/>
      <c r="G17" s="832"/>
      <c r="H17" s="832"/>
      <c r="I17" s="832"/>
      <c r="J17" s="832"/>
      <c r="K17" s="832"/>
      <c r="L17" s="832"/>
      <c r="M17" s="832"/>
      <c r="N17" s="832"/>
      <c r="O17" s="832"/>
      <c r="P17" s="832"/>
      <c r="Q17" s="832"/>
      <c r="R17" s="832"/>
      <c r="S17" s="832"/>
      <c r="T17" s="832"/>
      <c r="U17" s="832"/>
      <c r="V17" s="832"/>
      <c r="W17" s="832"/>
      <c r="X17" s="832"/>
      <c r="Y17" s="832"/>
    </row>
    <row r="18" spans="1:25" ht="27" customHeight="1" x14ac:dyDescent="0.25">
      <c r="A18" s="813" t="s">
        <v>13</v>
      </c>
      <c r="B18" s="836" t="s">
        <v>19</v>
      </c>
      <c r="C18" s="809">
        <v>3130</v>
      </c>
      <c r="D18" s="809"/>
      <c r="E18" s="834"/>
      <c r="F18" s="835"/>
      <c r="G18" s="835"/>
      <c r="H18" s="835"/>
      <c r="I18" s="835"/>
      <c r="J18" s="835"/>
      <c r="K18" s="835"/>
      <c r="L18" s="835"/>
      <c r="M18" s="835"/>
      <c r="N18" s="835"/>
      <c r="O18" s="835"/>
      <c r="P18" s="835"/>
      <c r="Q18" s="835"/>
      <c r="R18" s="835"/>
      <c r="S18" s="835"/>
      <c r="T18" s="835"/>
      <c r="U18" s="835"/>
      <c r="V18" s="835"/>
      <c r="W18" s="835"/>
      <c r="X18" s="835"/>
      <c r="Y18" s="835"/>
    </row>
    <row r="19" spans="1:25" ht="27" customHeight="1" x14ac:dyDescent="0.25">
      <c r="A19" s="813" t="s">
        <v>14</v>
      </c>
      <c r="B19" s="828" t="s">
        <v>33</v>
      </c>
      <c r="C19" s="809"/>
      <c r="D19" s="809"/>
      <c r="E19" s="837"/>
      <c r="F19" s="811"/>
      <c r="G19" s="835"/>
      <c r="H19" s="835"/>
      <c r="I19" s="835"/>
      <c r="J19" s="835"/>
      <c r="K19" s="835"/>
      <c r="L19" s="835"/>
      <c r="M19" s="835"/>
      <c r="N19" s="835"/>
      <c r="O19" s="835"/>
      <c r="P19" s="835"/>
      <c r="Q19" s="835"/>
      <c r="R19" s="835"/>
      <c r="S19" s="835"/>
      <c r="T19" s="835"/>
      <c r="U19" s="835"/>
      <c r="V19" s="835"/>
      <c r="W19" s="835"/>
      <c r="X19" s="835"/>
      <c r="Y19" s="835"/>
    </row>
    <row r="20" spans="1:25" ht="27" customHeight="1" x14ac:dyDescent="0.25">
      <c r="A20" s="813" t="s">
        <v>3</v>
      </c>
      <c r="B20" s="836" t="s">
        <v>40</v>
      </c>
      <c r="C20" s="809">
        <f>C21+C22</f>
        <v>60516</v>
      </c>
      <c r="D20" s="809"/>
      <c r="E20" s="837"/>
      <c r="F20" s="835"/>
      <c r="G20" s="835"/>
      <c r="H20" s="835"/>
      <c r="I20" s="835"/>
      <c r="J20" s="835"/>
      <c r="K20" s="835"/>
      <c r="L20" s="835"/>
      <c r="M20" s="835"/>
      <c r="N20" s="835"/>
      <c r="O20" s="835"/>
      <c r="P20" s="835"/>
      <c r="Q20" s="835"/>
      <c r="R20" s="835"/>
      <c r="S20" s="835"/>
      <c r="T20" s="835"/>
      <c r="U20" s="835"/>
      <c r="V20" s="835"/>
      <c r="W20" s="835"/>
      <c r="X20" s="835"/>
      <c r="Y20" s="835"/>
    </row>
    <row r="21" spans="1:25" ht="27" customHeight="1" x14ac:dyDescent="0.25">
      <c r="A21" s="813" t="s">
        <v>8</v>
      </c>
      <c r="B21" s="836" t="s">
        <v>34</v>
      </c>
      <c r="C21" s="809"/>
      <c r="D21" s="809"/>
      <c r="E21" s="834"/>
      <c r="F21" s="835"/>
      <c r="G21" s="835"/>
      <c r="H21" s="835"/>
      <c r="I21" s="835"/>
      <c r="J21" s="835"/>
      <c r="K21" s="835"/>
      <c r="L21" s="835"/>
      <c r="M21" s="835"/>
      <c r="N21" s="835"/>
      <c r="O21" s="835"/>
      <c r="P21" s="835"/>
      <c r="Q21" s="835"/>
      <c r="R21" s="835"/>
      <c r="S21" s="835"/>
      <c r="T21" s="835"/>
      <c r="U21" s="835"/>
      <c r="V21" s="835"/>
      <c r="W21" s="835"/>
      <c r="X21" s="835"/>
      <c r="Y21" s="835"/>
    </row>
    <row r="22" spans="1:25" ht="27" customHeight="1" x14ac:dyDescent="0.25">
      <c r="A22" s="813" t="s">
        <v>10</v>
      </c>
      <c r="B22" s="839" t="s">
        <v>837</v>
      </c>
      <c r="C22" s="809">
        <f>C23</f>
        <v>60516</v>
      </c>
      <c r="D22" s="809"/>
      <c r="E22" s="834"/>
      <c r="F22" s="835"/>
      <c r="G22" s="835"/>
      <c r="H22" s="835"/>
      <c r="I22" s="835"/>
      <c r="J22" s="835"/>
      <c r="K22" s="835"/>
      <c r="L22" s="835"/>
      <c r="M22" s="835"/>
      <c r="N22" s="835"/>
      <c r="O22" s="835"/>
      <c r="P22" s="835"/>
      <c r="Q22" s="835"/>
      <c r="R22" s="835"/>
      <c r="S22" s="835"/>
      <c r="T22" s="835"/>
      <c r="U22" s="835"/>
      <c r="V22" s="835"/>
      <c r="W22" s="835"/>
      <c r="X22" s="835"/>
      <c r="Y22" s="835"/>
    </row>
    <row r="23" spans="1:25" ht="27" customHeight="1" x14ac:dyDescent="0.25">
      <c r="A23" s="813">
        <v>1</v>
      </c>
      <c r="B23" s="839" t="s">
        <v>581</v>
      </c>
      <c r="C23" s="809">
        <f>SUM(C24:C25)</f>
        <v>60516</v>
      </c>
      <c r="D23" s="809"/>
      <c r="E23" s="834"/>
      <c r="F23" s="835"/>
      <c r="G23" s="835"/>
      <c r="H23" s="835"/>
      <c r="I23" s="835"/>
      <c r="J23" s="835"/>
      <c r="K23" s="835"/>
      <c r="L23" s="835"/>
      <c r="M23" s="835"/>
      <c r="N23" s="835"/>
      <c r="O23" s="835"/>
      <c r="P23" s="835"/>
      <c r="Q23" s="835"/>
      <c r="R23" s="835"/>
      <c r="S23" s="835"/>
      <c r="T23" s="835"/>
      <c r="U23" s="835"/>
      <c r="V23" s="835"/>
      <c r="W23" s="835"/>
      <c r="X23" s="835"/>
      <c r="Y23" s="835"/>
    </row>
    <row r="24" spans="1:25" ht="27" customHeight="1" x14ac:dyDescent="0.25">
      <c r="A24" s="807" t="s">
        <v>21</v>
      </c>
      <c r="B24" s="840" t="s">
        <v>839</v>
      </c>
      <c r="C24" s="823">
        <v>13008</v>
      </c>
      <c r="D24" s="823"/>
      <c r="E24" s="794"/>
      <c r="F24" s="838"/>
      <c r="G24" s="838"/>
      <c r="H24" s="838"/>
      <c r="I24" s="838"/>
      <c r="J24" s="838"/>
      <c r="K24" s="838"/>
      <c r="L24" s="838"/>
      <c r="M24" s="838"/>
      <c r="N24" s="838"/>
      <c r="O24" s="838"/>
      <c r="P24" s="838"/>
      <c r="Q24" s="838"/>
      <c r="R24" s="838"/>
      <c r="S24" s="838"/>
      <c r="T24" s="838"/>
      <c r="U24" s="838"/>
      <c r="V24" s="838"/>
      <c r="W24" s="838"/>
      <c r="X24" s="838"/>
      <c r="Y24" s="838"/>
    </row>
    <row r="25" spans="1:25" ht="27" customHeight="1" x14ac:dyDescent="0.25">
      <c r="A25" s="807" t="s">
        <v>21</v>
      </c>
      <c r="B25" s="840" t="s">
        <v>840</v>
      </c>
      <c r="C25" s="823">
        <v>47508</v>
      </c>
      <c r="D25" s="823"/>
      <c r="E25" s="794"/>
      <c r="F25" s="838"/>
      <c r="G25" s="838"/>
      <c r="H25" s="838"/>
      <c r="I25" s="838"/>
      <c r="J25" s="838"/>
      <c r="K25" s="838"/>
      <c r="L25" s="838"/>
      <c r="M25" s="838"/>
      <c r="N25" s="838"/>
      <c r="O25" s="838"/>
      <c r="P25" s="838"/>
      <c r="Q25" s="838"/>
      <c r="R25" s="838"/>
      <c r="S25" s="838"/>
      <c r="T25" s="838"/>
      <c r="U25" s="838"/>
      <c r="V25" s="838"/>
      <c r="W25" s="838"/>
      <c r="X25" s="838"/>
      <c r="Y25" s="838"/>
    </row>
    <row r="26" spans="1:25" ht="27" customHeight="1" x14ac:dyDescent="0.25">
      <c r="A26" s="813" t="s">
        <v>4</v>
      </c>
      <c r="B26" s="833" t="s">
        <v>838</v>
      </c>
      <c r="C26" s="809"/>
      <c r="D26" s="809"/>
      <c r="E26" s="834"/>
      <c r="F26" s="835"/>
      <c r="G26" s="835"/>
      <c r="H26" s="835"/>
      <c r="I26" s="835"/>
      <c r="J26" s="835"/>
      <c r="K26" s="835"/>
      <c r="L26" s="835"/>
      <c r="M26" s="835"/>
      <c r="N26" s="835"/>
      <c r="O26" s="835"/>
      <c r="P26" s="835"/>
      <c r="Q26" s="835"/>
      <c r="R26" s="835"/>
      <c r="S26" s="835"/>
      <c r="T26" s="835"/>
      <c r="U26" s="835"/>
      <c r="V26" s="835"/>
      <c r="W26" s="835"/>
      <c r="X26" s="835"/>
      <c r="Y26" s="835"/>
    </row>
    <row r="27" spans="1:25" ht="22.5" hidden="1" customHeight="1" x14ac:dyDescent="0.25">
      <c r="A27" s="813" t="s">
        <v>580</v>
      </c>
      <c r="B27" s="841" t="str">
        <f>'[1]15-Cân đôi 2026'!B32</f>
        <v>Chi từ nguồn chuyển nguồn</v>
      </c>
      <c r="C27" s="809"/>
      <c r="D27" s="809"/>
      <c r="E27" s="794"/>
      <c r="F27" s="795"/>
      <c r="G27" s="795"/>
      <c r="H27" s="795"/>
      <c r="I27" s="795"/>
      <c r="J27" s="795"/>
      <c r="K27" s="795"/>
      <c r="L27" s="795"/>
      <c r="M27" s="795"/>
      <c r="N27" s="795"/>
      <c r="O27" s="795"/>
      <c r="P27" s="795"/>
      <c r="Q27" s="795"/>
      <c r="R27" s="795"/>
      <c r="S27" s="795"/>
      <c r="T27" s="795"/>
      <c r="U27" s="795"/>
      <c r="V27" s="795"/>
      <c r="W27" s="795"/>
      <c r="X27" s="795"/>
      <c r="Y27" s="795"/>
    </row>
    <row r="28" spans="1:25" ht="22.5" hidden="1" customHeight="1" x14ac:dyDescent="0.25">
      <c r="A28" s="813" t="s">
        <v>823</v>
      </c>
      <c r="B28" s="841" t="str">
        <f>'[1]15-Cân đôi 2026'!B33</f>
        <v>Chi từ nguồn kết dư</v>
      </c>
      <c r="C28" s="809"/>
      <c r="D28" s="809"/>
      <c r="E28" s="794"/>
      <c r="F28" s="795"/>
      <c r="G28" s="795"/>
      <c r="H28" s="795"/>
      <c r="I28" s="795"/>
      <c r="J28" s="795"/>
      <c r="K28" s="795"/>
      <c r="L28" s="795"/>
      <c r="M28" s="795"/>
      <c r="N28" s="795"/>
      <c r="O28" s="795"/>
      <c r="P28" s="795"/>
      <c r="Q28" s="795"/>
      <c r="R28" s="795"/>
      <c r="S28" s="795"/>
      <c r="T28" s="795"/>
      <c r="U28" s="795"/>
      <c r="V28" s="795"/>
      <c r="W28" s="795"/>
      <c r="X28" s="795"/>
      <c r="Y28" s="795"/>
    </row>
    <row r="29" spans="1:25" ht="17.25" customHeight="1" x14ac:dyDescent="0.25">
      <c r="A29" s="796"/>
      <c r="B29" s="842"/>
      <c r="C29" s="843"/>
      <c r="D29" s="843"/>
      <c r="E29" s="794"/>
      <c r="F29" s="795"/>
      <c r="G29" s="795"/>
      <c r="H29" s="795"/>
      <c r="I29" s="795"/>
      <c r="J29" s="795"/>
      <c r="K29" s="795"/>
      <c r="L29" s="795"/>
      <c r="M29" s="795"/>
      <c r="N29" s="795"/>
      <c r="O29" s="795"/>
      <c r="P29" s="795"/>
      <c r="Q29" s="795"/>
      <c r="R29" s="795"/>
      <c r="S29" s="795"/>
      <c r="T29" s="795"/>
      <c r="U29" s="795"/>
      <c r="V29" s="795"/>
      <c r="W29" s="795"/>
      <c r="X29" s="795"/>
      <c r="Y29" s="795"/>
    </row>
    <row r="30" spans="1:25" ht="17.25" customHeight="1" x14ac:dyDescent="0.25">
      <c r="A30" s="796"/>
      <c r="B30" s="842"/>
      <c r="C30" s="843"/>
      <c r="D30" s="843"/>
      <c r="E30" s="794"/>
      <c r="F30" s="795"/>
      <c r="G30" s="795"/>
      <c r="H30" s="795"/>
      <c r="I30" s="795"/>
      <c r="J30" s="795"/>
      <c r="K30" s="795"/>
      <c r="L30" s="795"/>
      <c r="M30" s="795"/>
      <c r="N30" s="795"/>
      <c r="O30" s="795"/>
      <c r="P30" s="795"/>
      <c r="Q30" s="795"/>
      <c r="R30" s="795"/>
      <c r="S30" s="795"/>
      <c r="T30" s="795"/>
      <c r="U30" s="795"/>
      <c r="V30" s="795"/>
      <c r="W30" s="795"/>
      <c r="X30" s="795"/>
      <c r="Y30" s="795"/>
    </row>
    <row r="31" spans="1:25" ht="17.25" customHeight="1" x14ac:dyDescent="0.25">
      <c r="A31" s="796"/>
      <c r="B31" s="842"/>
      <c r="C31" s="843"/>
      <c r="D31" s="843"/>
      <c r="E31" s="794"/>
      <c r="F31" s="795"/>
      <c r="G31" s="795"/>
      <c r="H31" s="795"/>
      <c r="I31" s="795"/>
      <c r="J31" s="795"/>
      <c r="K31" s="795"/>
      <c r="L31" s="795"/>
      <c r="M31" s="795"/>
      <c r="N31" s="795"/>
      <c r="O31" s="795"/>
      <c r="P31" s="795"/>
      <c r="Q31" s="795"/>
      <c r="R31" s="795"/>
      <c r="S31" s="795"/>
      <c r="T31" s="795"/>
      <c r="U31" s="795"/>
      <c r="V31" s="795"/>
      <c r="W31" s="795"/>
      <c r="X31" s="795"/>
      <c r="Y31" s="795"/>
    </row>
    <row r="32" spans="1:25" ht="17.25" customHeight="1" x14ac:dyDescent="0.25">
      <c r="A32" s="796"/>
      <c r="B32" s="842"/>
      <c r="C32" s="843"/>
      <c r="D32" s="843"/>
      <c r="E32" s="794"/>
      <c r="F32" s="795"/>
      <c r="G32" s="795"/>
      <c r="H32" s="795"/>
      <c r="I32" s="795"/>
      <c r="J32" s="795"/>
      <c r="K32" s="795"/>
      <c r="L32" s="795"/>
      <c r="M32" s="795"/>
      <c r="N32" s="795"/>
      <c r="O32" s="795"/>
      <c r="P32" s="795"/>
      <c r="Q32" s="795"/>
      <c r="R32" s="795"/>
      <c r="S32" s="795"/>
      <c r="T32" s="795"/>
      <c r="U32" s="795"/>
      <c r="V32" s="795"/>
      <c r="W32" s="795"/>
      <c r="X32" s="795"/>
      <c r="Y32" s="795"/>
    </row>
    <row r="33" spans="1:25" ht="17.25" customHeight="1" x14ac:dyDescent="0.25">
      <c r="A33" s="796"/>
      <c r="B33" s="842"/>
      <c r="C33" s="843"/>
      <c r="D33" s="843"/>
      <c r="E33" s="794"/>
      <c r="F33" s="795"/>
      <c r="G33" s="795"/>
      <c r="H33" s="795"/>
      <c r="I33" s="795"/>
      <c r="J33" s="795"/>
      <c r="K33" s="795"/>
      <c r="L33" s="795"/>
      <c r="M33" s="795"/>
      <c r="N33" s="795"/>
      <c r="O33" s="795"/>
      <c r="P33" s="795"/>
      <c r="Q33" s="795"/>
      <c r="R33" s="795"/>
      <c r="S33" s="795"/>
      <c r="T33" s="795"/>
      <c r="U33" s="795"/>
      <c r="V33" s="795"/>
      <c r="W33" s="795"/>
      <c r="X33" s="795"/>
      <c r="Y33" s="795"/>
    </row>
    <row r="34" spans="1:25" ht="17.25" customHeight="1" x14ac:dyDescent="0.25">
      <c r="A34" s="796"/>
      <c r="B34" s="842"/>
      <c r="C34" s="843"/>
      <c r="D34" s="843"/>
      <c r="E34" s="794"/>
      <c r="F34" s="795"/>
      <c r="G34" s="795"/>
      <c r="H34" s="795"/>
      <c r="I34" s="795"/>
      <c r="J34" s="795"/>
      <c r="K34" s="795"/>
      <c r="L34" s="795"/>
      <c r="M34" s="795"/>
      <c r="N34" s="795"/>
      <c r="O34" s="795"/>
      <c r="P34" s="795"/>
      <c r="Q34" s="795"/>
      <c r="R34" s="795"/>
      <c r="S34" s="795"/>
      <c r="T34" s="795"/>
      <c r="U34" s="795"/>
      <c r="V34" s="795"/>
      <c r="W34" s="795"/>
      <c r="X34" s="795"/>
      <c r="Y34" s="795"/>
    </row>
    <row r="35" spans="1:25" ht="17.25" customHeight="1" x14ac:dyDescent="0.25">
      <c r="A35" s="796"/>
      <c r="B35" s="842"/>
      <c r="C35" s="843"/>
      <c r="D35" s="843"/>
      <c r="E35" s="794"/>
      <c r="F35" s="795"/>
      <c r="G35" s="795"/>
      <c r="H35" s="795"/>
      <c r="I35" s="795"/>
      <c r="J35" s="795"/>
      <c r="K35" s="795"/>
      <c r="L35" s="795"/>
      <c r="M35" s="795"/>
      <c r="N35" s="795"/>
      <c r="O35" s="795"/>
      <c r="P35" s="795"/>
      <c r="Q35" s="795"/>
      <c r="R35" s="795"/>
      <c r="S35" s="795"/>
      <c r="T35" s="795"/>
      <c r="U35" s="795"/>
      <c r="V35" s="795"/>
      <c r="W35" s="795"/>
      <c r="X35" s="795"/>
      <c r="Y35" s="795"/>
    </row>
    <row r="36" spans="1:25" ht="17.25" customHeight="1" x14ac:dyDescent="0.25">
      <c r="A36" s="796"/>
      <c r="B36" s="842"/>
      <c r="C36" s="843"/>
      <c r="D36" s="843"/>
      <c r="E36" s="794"/>
      <c r="F36" s="795"/>
      <c r="G36" s="795"/>
      <c r="H36" s="795"/>
      <c r="I36" s="795"/>
      <c r="J36" s="795"/>
      <c r="K36" s="795"/>
      <c r="L36" s="795"/>
      <c r="M36" s="795"/>
      <c r="N36" s="795"/>
      <c r="O36" s="795"/>
      <c r="P36" s="795"/>
      <c r="Q36" s="795"/>
      <c r="R36" s="795"/>
      <c r="S36" s="795"/>
      <c r="T36" s="795"/>
      <c r="U36" s="795"/>
      <c r="V36" s="795"/>
      <c r="W36" s="795"/>
      <c r="X36" s="795"/>
      <c r="Y36" s="795"/>
    </row>
    <row r="37" spans="1:25" ht="17.25" customHeight="1" x14ac:dyDescent="0.25">
      <c r="A37" s="796"/>
      <c r="B37" s="842"/>
      <c r="C37" s="843"/>
      <c r="D37" s="843"/>
      <c r="E37" s="794"/>
      <c r="F37" s="795"/>
      <c r="G37" s="795"/>
      <c r="H37" s="795"/>
      <c r="I37" s="795"/>
      <c r="J37" s="795"/>
      <c r="K37" s="795"/>
      <c r="L37" s="795"/>
      <c r="M37" s="795"/>
      <c r="N37" s="795"/>
      <c r="O37" s="795"/>
      <c r="P37" s="795"/>
      <c r="Q37" s="795"/>
      <c r="R37" s="795"/>
      <c r="S37" s="795"/>
      <c r="T37" s="795"/>
      <c r="U37" s="795"/>
      <c r="V37" s="795"/>
      <c r="W37" s="795"/>
      <c r="X37" s="795"/>
      <c r="Y37" s="795"/>
    </row>
    <row r="38" spans="1:25" ht="17.25" customHeight="1" x14ac:dyDescent="0.25">
      <c r="A38" s="796"/>
      <c r="B38" s="842"/>
      <c r="C38" s="843"/>
      <c r="D38" s="843"/>
      <c r="E38" s="794"/>
      <c r="F38" s="795"/>
      <c r="G38" s="795"/>
      <c r="H38" s="795"/>
      <c r="I38" s="795"/>
      <c r="J38" s="795"/>
      <c r="K38" s="795"/>
      <c r="L38" s="795"/>
      <c r="M38" s="795"/>
      <c r="N38" s="795"/>
      <c r="O38" s="795"/>
      <c r="P38" s="795"/>
      <c r="Q38" s="795"/>
      <c r="R38" s="795"/>
      <c r="S38" s="795"/>
      <c r="T38" s="795"/>
      <c r="U38" s="795"/>
      <c r="V38" s="795"/>
      <c r="W38" s="795"/>
      <c r="X38" s="795"/>
      <c r="Y38" s="795"/>
    </row>
    <row r="39" spans="1:25" ht="17.25" customHeight="1" x14ac:dyDescent="0.25">
      <c r="A39" s="796"/>
      <c r="B39" s="842"/>
      <c r="C39" s="843"/>
      <c r="D39" s="843"/>
      <c r="E39" s="794"/>
      <c r="F39" s="795"/>
      <c r="G39" s="795"/>
      <c r="H39" s="795"/>
      <c r="I39" s="795"/>
      <c r="J39" s="795"/>
      <c r="K39" s="795"/>
      <c r="L39" s="795"/>
      <c r="M39" s="795"/>
      <c r="N39" s="795"/>
      <c r="O39" s="795"/>
      <c r="P39" s="795"/>
      <c r="Q39" s="795"/>
      <c r="R39" s="795"/>
      <c r="S39" s="795"/>
      <c r="T39" s="795"/>
      <c r="U39" s="795"/>
      <c r="V39" s="795"/>
      <c r="W39" s="795"/>
      <c r="X39" s="795"/>
      <c r="Y39" s="795"/>
    </row>
    <row r="40" spans="1:25" ht="17.25" customHeight="1" x14ac:dyDescent="0.25">
      <c r="A40" s="796"/>
      <c r="B40" s="842"/>
      <c r="C40" s="843"/>
      <c r="D40" s="843"/>
      <c r="E40" s="794"/>
      <c r="F40" s="795"/>
      <c r="G40" s="795"/>
      <c r="H40" s="795"/>
      <c r="I40" s="795"/>
      <c r="J40" s="795"/>
      <c r="K40" s="795"/>
      <c r="L40" s="795"/>
      <c r="M40" s="795"/>
      <c r="N40" s="795"/>
      <c r="O40" s="795"/>
      <c r="P40" s="795"/>
      <c r="Q40" s="795"/>
      <c r="R40" s="795"/>
      <c r="S40" s="795"/>
      <c r="T40" s="795"/>
      <c r="U40" s="795"/>
      <c r="V40" s="795"/>
      <c r="W40" s="795"/>
      <c r="X40" s="795"/>
      <c r="Y40" s="795"/>
    </row>
    <row r="41" spans="1:25" ht="17.25" customHeight="1" x14ac:dyDescent="0.25">
      <c r="A41" s="796"/>
      <c r="B41" s="842"/>
      <c r="C41" s="843"/>
      <c r="D41" s="843"/>
      <c r="E41" s="794"/>
      <c r="F41" s="795"/>
      <c r="G41" s="795"/>
      <c r="H41" s="795"/>
      <c r="I41" s="795"/>
      <c r="J41" s="795"/>
      <c r="K41" s="795"/>
      <c r="L41" s="795"/>
      <c r="M41" s="795"/>
      <c r="N41" s="795"/>
      <c r="O41" s="795"/>
      <c r="P41" s="795"/>
      <c r="Q41" s="795"/>
      <c r="R41" s="795"/>
      <c r="S41" s="795"/>
      <c r="T41" s="795"/>
      <c r="U41" s="795"/>
      <c r="V41" s="795"/>
      <c r="W41" s="795"/>
      <c r="X41" s="795"/>
      <c r="Y41" s="795"/>
    </row>
    <row r="42" spans="1:25" ht="17.25" customHeight="1" x14ac:dyDescent="0.25">
      <c r="A42" s="796"/>
      <c r="B42" s="842"/>
      <c r="C42" s="843"/>
      <c r="D42" s="843"/>
      <c r="E42" s="794"/>
      <c r="F42" s="795"/>
      <c r="G42" s="795"/>
      <c r="H42" s="795"/>
      <c r="I42" s="795"/>
      <c r="J42" s="795"/>
      <c r="K42" s="795"/>
      <c r="L42" s="795"/>
      <c r="M42" s="795"/>
      <c r="N42" s="795"/>
      <c r="O42" s="795"/>
      <c r="P42" s="795"/>
      <c r="Q42" s="795"/>
      <c r="R42" s="795"/>
      <c r="S42" s="795"/>
      <c r="T42" s="795"/>
      <c r="U42" s="795"/>
      <c r="V42" s="795"/>
      <c r="W42" s="795"/>
      <c r="X42" s="795"/>
      <c r="Y42" s="795"/>
    </row>
    <row r="43" spans="1:25" ht="17.25" customHeight="1" x14ac:dyDescent="0.25">
      <c r="A43" s="796"/>
      <c r="B43" s="842"/>
      <c r="C43" s="843"/>
      <c r="D43" s="843"/>
      <c r="E43" s="794"/>
      <c r="F43" s="795"/>
      <c r="G43" s="795"/>
      <c r="H43" s="795"/>
      <c r="I43" s="795"/>
      <c r="J43" s="795"/>
      <c r="K43" s="795"/>
      <c r="L43" s="795"/>
      <c r="M43" s="795"/>
      <c r="N43" s="795"/>
      <c r="O43" s="795"/>
      <c r="P43" s="795"/>
      <c r="Q43" s="795"/>
      <c r="R43" s="795"/>
      <c r="S43" s="795"/>
      <c r="T43" s="795"/>
      <c r="U43" s="795"/>
      <c r="V43" s="795"/>
      <c r="W43" s="795"/>
      <c r="X43" s="795"/>
      <c r="Y43" s="795"/>
    </row>
    <row r="44" spans="1:25" ht="17.25" customHeight="1" x14ac:dyDescent="0.25">
      <c r="A44" s="796"/>
      <c r="B44" s="842"/>
      <c r="C44" s="843"/>
      <c r="D44" s="843"/>
      <c r="E44" s="794"/>
      <c r="F44" s="795"/>
      <c r="G44" s="795"/>
      <c r="H44" s="795"/>
      <c r="I44" s="795"/>
      <c r="J44" s="795"/>
      <c r="K44" s="795"/>
      <c r="L44" s="795"/>
      <c r="M44" s="795"/>
      <c r="N44" s="795"/>
      <c r="O44" s="795"/>
      <c r="P44" s="795"/>
      <c r="Q44" s="795"/>
      <c r="R44" s="795"/>
      <c r="S44" s="795"/>
      <c r="T44" s="795"/>
      <c r="U44" s="795"/>
      <c r="V44" s="795"/>
      <c r="W44" s="795"/>
      <c r="X44" s="795"/>
      <c r="Y44" s="795"/>
    </row>
    <row r="45" spans="1:25" ht="17.25" customHeight="1" x14ac:dyDescent="0.25">
      <c r="A45" s="796"/>
      <c r="B45" s="842"/>
      <c r="C45" s="843"/>
      <c r="D45" s="843"/>
      <c r="E45" s="794"/>
      <c r="F45" s="795"/>
      <c r="G45" s="795"/>
      <c r="H45" s="795"/>
      <c r="I45" s="795"/>
      <c r="J45" s="795"/>
      <c r="K45" s="795"/>
      <c r="L45" s="795"/>
      <c r="M45" s="795"/>
      <c r="N45" s="795"/>
      <c r="O45" s="795"/>
      <c r="P45" s="795"/>
      <c r="Q45" s="795"/>
      <c r="R45" s="795"/>
      <c r="S45" s="795"/>
      <c r="T45" s="795"/>
      <c r="U45" s="795"/>
      <c r="V45" s="795"/>
      <c r="W45" s="795"/>
      <c r="X45" s="795"/>
      <c r="Y45" s="795"/>
    </row>
    <row r="46" spans="1:25" ht="17.25" customHeight="1" x14ac:dyDescent="0.25">
      <c r="A46" s="796"/>
      <c r="B46" s="842"/>
      <c r="C46" s="843"/>
      <c r="D46" s="843"/>
      <c r="E46" s="794"/>
      <c r="F46" s="795"/>
      <c r="G46" s="795"/>
      <c r="H46" s="795"/>
      <c r="I46" s="795"/>
      <c r="J46" s="795"/>
      <c r="K46" s="795"/>
      <c r="L46" s="795"/>
      <c r="M46" s="795"/>
      <c r="N46" s="795"/>
      <c r="O46" s="795"/>
      <c r="P46" s="795"/>
      <c r="Q46" s="795"/>
      <c r="R46" s="795"/>
      <c r="S46" s="795"/>
      <c r="T46" s="795"/>
      <c r="U46" s="795"/>
      <c r="V46" s="795"/>
      <c r="W46" s="795"/>
      <c r="X46" s="795"/>
      <c r="Y46" s="795"/>
    </row>
    <row r="47" spans="1:25" ht="17.25" customHeight="1" x14ac:dyDescent="0.25">
      <c r="A47" s="796"/>
      <c r="B47" s="842"/>
      <c r="C47" s="843"/>
      <c r="D47" s="843"/>
      <c r="E47" s="794"/>
      <c r="F47" s="795"/>
      <c r="G47" s="795"/>
      <c r="H47" s="795"/>
      <c r="I47" s="795"/>
      <c r="J47" s="795"/>
      <c r="K47" s="795"/>
      <c r="L47" s="795"/>
      <c r="M47" s="795"/>
      <c r="N47" s="795"/>
      <c r="O47" s="795"/>
      <c r="P47" s="795"/>
      <c r="Q47" s="795"/>
      <c r="R47" s="795"/>
      <c r="S47" s="795"/>
      <c r="T47" s="795"/>
      <c r="U47" s="795"/>
      <c r="V47" s="795"/>
      <c r="W47" s="795"/>
      <c r="X47" s="795"/>
      <c r="Y47" s="795"/>
    </row>
    <row r="48" spans="1:25" ht="17.25" customHeight="1" x14ac:dyDescent="0.25">
      <c r="A48" s="796"/>
      <c r="B48" s="842"/>
      <c r="C48" s="843"/>
      <c r="D48" s="843"/>
      <c r="E48" s="794"/>
      <c r="F48" s="795"/>
      <c r="G48" s="795"/>
      <c r="H48" s="795"/>
      <c r="I48" s="795"/>
      <c r="J48" s="795"/>
      <c r="K48" s="795"/>
      <c r="L48" s="795"/>
      <c r="M48" s="795"/>
      <c r="N48" s="795"/>
      <c r="O48" s="795"/>
      <c r="P48" s="795"/>
      <c r="Q48" s="795"/>
      <c r="R48" s="795"/>
      <c r="S48" s="795"/>
      <c r="T48" s="795"/>
      <c r="U48" s="795"/>
      <c r="V48" s="795"/>
      <c r="W48" s="795"/>
      <c r="X48" s="795"/>
      <c r="Y48" s="795"/>
    </row>
    <row r="49" spans="1:25" ht="17.25" customHeight="1" x14ac:dyDescent="0.25">
      <c r="A49" s="796"/>
      <c r="B49" s="842"/>
      <c r="C49" s="843"/>
      <c r="D49" s="843"/>
      <c r="E49" s="794"/>
      <c r="F49" s="795"/>
      <c r="G49" s="795"/>
      <c r="H49" s="795"/>
      <c r="I49" s="795"/>
      <c r="J49" s="795"/>
      <c r="K49" s="795"/>
      <c r="L49" s="795"/>
      <c r="M49" s="795"/>
      <c r="N49" s="795"/>
      <c r="O49" s="795"/>
      <c r="P49" s="795"/>
      <c r="Q49" s="795"/>
      <c r="R49" s="795"/>
      <c r="S49" s="795"/>
      <c r="T49" s="795"/>
      <c r="U49" s="795"/>
      <c r="V49" s="795"/>
      <c r="W49" s="795"/>
      <c r="X49" s="795"/>
      <c r="Y49" s="795"/>
    </row>
    <row r="50" spans="1:25" ht="17.25" customHeight="1" x14ac:dyDescent="0.25">
      <c r="A50" s="796"/>
      <c r="B50" s="842"/>
      <c r="C50" s="843"/>
      <c r="D50" s="843"/>
      <c r="E50" s="794"/>
      <c r="F50" s="795"/>
      <c r="G50" s="795"/>
      <c r="H50" s="795"/>
      <c r="I50" s="795"/>
      <c r="J50" s="795"/>
      <c r="K50" s="795"/>
      <c r="L50" s="795"/>
      <c r="M50" s="795"/>
      <c r="N50" s="795"/>
      <c r="O50" s="795"/>
      <c r="P50" s="795"/>
      <c r="Q50" s="795"/>
      <c r="R50" s="795"/>
      <c r="S50" s="795"/>
      <c r="T50" s="795"/>
      <c r="U50" s="795"/>
      <c r="V50" s="795"/>
      <c r="W50" s="795"/>
      <c r="X50" s="795"/>
      <c r="Y50" s="795"/>
    </row>
    <row r="51" spans="1:25" ht="17.25" customHeight="1" x14ac:dyDescent="0.25">
      <c r="A51" s="796"/>
      <c r="B51" s="842"/>
      <c r="C51" s="843"/>
      <c r="D51" s="843"/>
      <c r="E51" s="794"/>
      <c r="F51" s="795"/>
      <c r="G51" s="795"/>
      <c r="H51" s="795"/>
      <c r="I51" s="795"/>
      <c r="J51" s="795"/>
      <c r="K51" s="795"/>
      <c r="L51" s="795"/>
      <c r="M51" s="795"/>
      <c r="N51" s="795"/>
      <c r="O51" s="795"/>
      <c r="P51" s="795"/>
      <c r="Q51" s="795"/>
      <c r="R51" s="795"/>
      <c r="S51" s="795"/>
      <c r="T51" s="795"/>
      <c r="U51" s="795"/>
      <c r="V51" s="795"/>
      <c r="W51" s="795"/>
      <c r="X51" s="795"/>
      <c r="Y51" s="795"/>
    </row>
    <row r="52" spans="1:25" ht="17.25" customHeight="1" x14ac:dyDescent="0.25">
      <c r="A52" s="796"/>
      <c r="B52" s="842"/>
      <c r="C52" s="843"/>
      <c r="D52" s="843"/>
      <c r="E52" s="794"/>
      <c r="F52" s="795"/>
      <c r="G52" s="795"/>
      <c r="H52" s="795"/>
      <c r="I52" s="795"/>
      <c r="J52" s="795"/>
      <c r="K52" s="795"/>
      <c r="L52" s="795"/>
      <c r="M52" s="795"/>
      <c r="N52" s="795"/>
      <c r="O52" s="795"/>
      <c r="P52" s="795"/>
      <c r="Q52" s="795"/>
      <c r="R52" s="795"/>
      <c r="S52" s="795"/>
      <c r="T52" s="795"/>
      <c r="U52" s="795"/>
      <c r="V52" s="795"/>
      <c r="W52" s="795"/>
      <c r="X52" s="795"/>
      <c r="Y52" s="795"/>
    </row>
    <row r="53" spans="1:25" ht="17.25" customHeight="1" x14ac:dyDescent="0.25">
      <c r="A53" s="796"/>
      <c r="B53" s="842"/>
      <c r="C53" s="843"/>
      <c r="D53" s="843"/>
      <c r="E53" s="794"/>
      <c r="F53" s="795"/>
      <c r="G53" s="795"/>
      <c r="H53" s="795"/>
      <c r="I53" s="795"/>
      <c r="J53" s="795"/>
      <c r="K53" s="795"/>
      <c r="L53" s="795"/>
      <c r="M53" s="795"/>
      <c r="N53" s="795"/>
      <c r="O53" s="795"/>
      <c r="P53" s="795"/>
      <c r="Q53" s="795"/>
      <c r="R53" s="795"/>
      <c r="S53" s="795"/>
      <c r="T53" s="795"/>
      <c r="U53" s="795"/>
      <c r="V53" s="795"/>
      <c r="W53" s="795"/>
      <c r="X53" s="795"/>
      <c r="Y53" s="795"/>
    </row>
    <row r="54" spans="1:25" ht="17.25" customHeight="1" x14ac:dyDescent="0.25">
      <c r="A54" s="796"/>
      <c r="B54" s="842"/>
      <c r="C54" s="843"/>
      <c r="D54" s="843"/>
      <c r="E54" s="794"/>
      <c r="F54" s="795"/>
      <c r="G54" s="795"/>
      <c r="H54" s="795"/>
      <c r="I54" s="795"/>
      <c r="J54" s="795"/>
      <c r="K54" s="795"/>
      <c r="L54" s="795"/>
      <c r="M54" s="795"/>
      <c r="N54" s="795"/>
      <c r="O54" s="795"/>
      <c r="P54" s="795"/>
      <c r="Q54" s="795"/>
      <c r="R54" s="795"/>
      <c r="S54" s="795"/>
      <c r="T54" s="795"/>
      <c r="U54" s="795"/>
      <c r="V54" s="795"/>
      <c r="W54" s="795"/>
      <c r="X54" s="795"/>
      <c r="Y54" s="795"/>
    </row>
    <row r="55" spans="1:25" ht="17.25" customHeight="1" x14ac:dyDescent="0.25">
      <c r="A55" s="796"/>
      <c r="B55" s="842"/>
      <c r="C55" s="843"/>
      <c r="D55" s="843"/>
      <c r="E55" s="794"/>
      <c r="F55" s="795"/>
      <c r="G55" s="795"/>
      <c r="H55" s="795"/>
      <c r="I55" s="795"/>
      <c r="J55" s="795"/>
      <c r="K55" s="795"/>
      <c r="L55" s="795"/>
      <c r="M55" s="795"/>
      <c r="N55" s="795"/>
      <c r="O55" s="795"/>
      <c r="P55" s="795"/>
      <c r="Q55" s="795"/>
      <c r="R55" s="795"/>
      <c r="S55" s="795"/>
      <c r="T55" s="795"/>
      <c r="U55" s="795"/>
      <c r="V55" s="795"/>
      <c r="W55" s="795"/>
      <c r="X55" s="795"/>
      <c r="Y55" s="795"/>
    </row>
    <row r="56" spans="1:25" ht="17.25" customHeight="1" x14ac:dyDescent="0.25">
      <c r="A56" s="796"/>
      <c r="B56" s="842"/>
      <c r="C56" s="843"/>
      <c r="D56" s="843"/>
      <c r="E56" s="794"/>
      <c r="F56" s="795"/>
      <c r="G56" s="795"/>
      <c r="H56" s="795"/>
      <c r="I56" s="795"/>
      <c r="J56" s="795"/>
      <c r="K56" s="795"/>
      <c r="L56" s="795"/>
      <c r="M56" s="795"/>
      <c r="N56" s="795"/>
      <c r="O56" s="795"/>
      <c r="P56" s="795"/>
      <c r="Q56" s="795"/>
      <c r="R56" s="795"/>
      <c r="S56" s="795"/>
      <c r="T56" s="795"/>
      <c r="U56" s="795"/>
      <c r="V56" s="795"/>
      <c r="W56" s="795"/>
      <c r="X56" s="795"/>
      <c r="Y56" s="795"/>
    </row>
    <row r="57" spans="1:25" ht="17.25" customHeight="1" x14ac:dyDescent="0.25">
      <c r="A57" s="796"/>
      <c r="B57" s="842"/>
      <c r="C57" s="843"/>
      <c r="D57" s="843"/>
      <c r="E57" s="794"/>
      <c r="F57" s="795"/>
      <c r="G57" s="795"/>
      <c r="H57" s="795"/>
      <c r="I57" s="795"/>
      <c r="J57" s="795"/>
      <c r="K57" s="795"/>
      <c r="L57" s="795"/>
      <c r="M57" s="795"/>
      <c r="N57" s="795"/>
      <c r="O57" s="795"/>
      <c r="P57" s="795"/>
      <c r="Q57" s="795"/>
      <c r="R57" s="795"/>
      <c r="S57" s="795"/>
      <c r="T57" s="795"/>
      <c r="U57" s="795"/>
      <c r="V57" s="795"/>
      <c r="W57" s="795"/>
      <c r="X57" s="795"/>
      <c r="Y57" s="795"/>
    </row>
    <row r="58" spans="1:25" ht="17.25" customHeight="1" x14ac:dyDescent="0.25">
      <c r="A58" s="796"/>
      <c r="B58" s="842"/>
      <c r="C58" s="843"/>
      <c r="D58" s="843"/>
      <c r="E58" s="794"/>
      <c r="F58" s="795"/>
      <c r="G58" s="795"/>
      <c r="H58" s="795"/>
      <c r="I58" s="795"/>
      <c r="J58" s="795"/>
      <c r="K58" s="795"/>
      <c r="L58" s="795"/>
      <c r="M58" s="795"/>
      <c r="N58" s="795"/>
      <c r="O58" s="795"/>
      <c r="P58" s="795"/>
      <c r="Q58" s="795"/>
      <c r="R58" s="795"/>
      <c r="S58" s="795"/>
      <c r="T58" s="795"/>
      <c r="U58" s="795"/>
      <c r="V58" s="795"/>
      <c r="W58" s="795"/>
      <c r="X58" s="795"/>
      <c r="Y58" s="795"/>
    </row>
    <row r="59" spans="1:25" ht="17.25" customHeight="1" x14ac:dyDescent="0.25">
      <c r="A59" s="796"/>
      <c r="B59" s="842"/>
      <c r="C59" s="843"/>
      <c r="D59" s="843"/>
      <c r="E59" s="794"/>
      <c r="F59" s="795"/>
      <c r="G59" s="795"/>
      <c r="H59" s="795"/>
      <c r="I59" s="795"/>
      <c r="J59" s="795"/>
      <c r="K59" s="795"/>
      <c r="L59" s="795"/>
      <c r="M59" s="795"/>
      <c r="N59" s="795"/>
      <c r="O59" s="795"/>
      <c r="P59" s="795"/>
      <c r="Q59" s="795"/>
      <c r="R59" s="795"/>
      <c r="S59" s="795"/>
      <c r="T59" s="795"/>
      <c r="U59" s="795"/>
      <c r="V59" s="795"/>
      <c r="W59" s="795"/>
      <c r="X59" s="795"/>
      <c r="Y59" s="795"/>
    </row>
    <row r="60" spans="1:25" ht="17.25" customHeight="1" x14ac:dyDescent="0.25">
      <c r="A60" s="796"/>
      <c r="B60" s="842"/>
      <c r="C60" s="843"/>
      <c r="D60" s="843"/>
      <c r="E60" s="794"/>
      <c r="F60" s="795"/>
      <c r="G60" s="795"/>
      <c r="H60" s="795"/>
      <c r="I60" s="795"/>
      <c r="J60" s="795"/>
      <c r="K60" s="795"/>
      <c r="L60" s="795"/>
      <c r="M60" s="795"/>
      <c r="N60" s="795"/>
      <c r="O60" s="795"/>
      <c r="P60" s="795"/>
      <c r="Q60" s="795"/>
      <c r="R60" s="795"/>
      <c r="S60" s="795"/>
      <c r="T60" s="795"/>
      <c r="U60" s="795"/>
      <c r="V60" s="795"/>
      <c r="W60" s="795"/>
      <c r="X60" s="795"/>
      <c r="Y60" s="795"/>
    </row>
    <row r="61" spans="1:25" ht="17.25" customHeight="1" x14ac:dyDescent="0.25">
      <c r="A61" s="796"/>
      <c r="B61" s="842"/>
      <c r="C61" s="843"/>
      <c r="D61" s="843"/>
      <c r="E61" s="794"/>
      <c r="F61" s="795"/>
      <c r="G61" s="795"/>
      <c r="H61" s="795"/>
      <c r="I61" s="795"/>
      <c r="J61" s="795"/>
      <c r="K61" s="795"/>
      <c r="L61" s="795"/>
      <c r="M61" s="795"/>
      <c r="N61" s="795"/>
      <c r="O61" s="795"/>
      <c r="P61" s="795"/>
      <c r="Q61" s="795"/>
      <c r="R61" s="795"/>
      <c r="S61" s="795"/>
      <c r="T61" s="795"/>
      <c r="U61" s="795"/>
      <c r="V61" s="795"/>
      <c r="W61" s="795"/>
      <c r="X61" s="795"/>
      <c r="Y61" s="795"/>
    </row>
    <row r="62" spans="1:25" ht="17.25" customHeight="1" x14ac:dyDescent="0.25">
      <c r="A62" s="796"/>
      <c r="B62" s="842"/>
      <c r="C62" s="843"/>
      <c r="D62" s="843"/>
      <c r="E62" s="794"/>
      <c r="F62" s="795"/>
      <c r="G62" s="795"/>
      <c r="H62" s="795"/>
      <c r="I62" s="795"/>
      <c r="J62" s="795"/>
      <c r="K62" s="795"/>
      <c r="L62" s="795"/>
      <c r="M62" s="795"/>
      <c r="N62" s="795"/>
      <c r="O62" s="795"/>
      <c r="P62" s="795"/>
      <c r="Q62" s="795"/>
      <c r="R62" s="795"/>
      <c r="S62" s="795"/>
      <c r="T62" s="795"/>
      <c r="U62" s="795"/>
      <c r="V62" s="795"/>
      <c r="W62" s="795"/>
      <c r="X62" s="795"/>
      <c r="Y62" s="795"/>
    </row>
    <row r="63" spans="1:25" ht="17.25" customHeight="1" x14ac:dyDescent="0.25">
      <c r="A63" s="796"/>
      <c r="B63" s="842"/>
      <c r="C63" s="843"/>
      <c r="D63" s="843"/>
      <c r="E63" s="794"/>
      <c r="F63" s="795"/>
      <c r="G63" s="795"/>
      <c r="H63" s="795"/>
      <c r="I63" s="795"/>
      <c r="J63" s="795"/>
      <c r="K63" s="795"/>
      <c r="L63" s="795"/>
      <c r="M63" s="795"/>
      <c r="N63" s="795"/>
      <c r="O63" s="795"/>
      <c r="P63" s="795"/>
      <c r="Q63" s="795"/>
      <c r="R63" s="795"/>
      <c r="S63" s="795"/>
      <c r="T63" s="795"/>
      <c r="U63" s="795"/>
      <c r="V63" s="795"/>
      <c r="W63" s="795"/>
      <c r="X63" s="795"/>
      <c r="Y63" s="795"/>
    </row>
    <row r="64" spans="1:25" ht="17.25" customHeight="1" x14ac:dyDescent="0.25">
      <c r="A64" s="796"/>
      <c r="B64" s="842"/>
      <c r="C64" s="843"/>
      <c r="D64" s="843"/>
      <c r="E64" s="794"/>
      <c r="F64" s="795"/>
      <c r="G64" s="795"/>
      <c r="H64" s="795"/>
      <c r="I64" s="795"/>
      <c r="J64" s="795"/>
      <c r="K64" s="795"/>
      <c r="L64" s="795"/>
      <c r="M64" s="795"/>
      <c r="N64" s="795"/>
      <c r="O64" s="795"/>
      <c r="P64" s="795"/>
      <c r="Q64" s="795"/>
      <c r="R64" s="795"/>
      <c r="S64" s="795"/>
      <c r="T64" s="795"/>
      <c r="U64" s="795"/>
      <c r="V64" s="795"/>
      <c r="W64" s="795"/>
      <c r="X64" s="795"/>
      <c r="Y64" s="795"/>
    </row>
    <row r="65" spans="1:25" ht="17.25" customHeight="1" x14ac:dyDescent="0.25">
      <c r="A65" s="796"/>
      <c r="B65" s="842"/>
      <c r="C65" s="843"/>
      <c r="D65" s="843"/>
      <c r="E65" s="794"/>
      <c r="F65" s="795"/>
      <c r="G65" s="795"/>
      <c r="H65" s="795"/>
      <c r="I65" s="795"/>
      <c r="J65" s="795"/>
      <c r="K65" s="795"/>
      <c r="L65" s="795"/>
      <c r="M65" s="795"/>
      <c r="N65" s="795"/>
      <c r="O65" s="795"/>
      <c r="P65" s="795"/>
      <c r="Q65" s="795"/>
      <c r="R65" s="795"/>
      <c r="S65" s="795"/>
      <c r="T65" s="795"/>
      <c r="U65" s="795"/>
      <c r="V65" s="795"/>
      <c r="W65" s="795"/>
      <c r="X65" s="795"/>
      <c r="Y65" s="795"/>
    </row>
    <row r="66" spans="1:25" ht="17.25" customHeight="1" x14ac:dyDescent="0.25">
      <c r="A66" s="796"/>
      <c r="B66" s="842"/>
      <c r="C66" s="843"/>
      <c r="D66" s="843"/>
      <c r="E66" s="794"/>
      <c r="F66" s="795"/>
      <c r="G66" s="795"/>
      <c r="H66" s="795"/>
      <c r="I66" s="795"/>
      <c r="J66" s="795"/>
      <c r="K66" s="795"/>
      <c r="L66" s="795"/>
      <c r="M66" s="795"/>
      <c r="N66" s="795"/>
      <c r="O66" s="795"/>
      <c r="P66" s="795"/>
      <c r="Q66" s="795"/>
      <c r="R66" s="795"/>
      <c r="S66" s="795"/>
      <c r="T66" s="795"/>
      <c r="U66" s="795"/>
      <c r="V66" s="795"/>
      <c r="W66" s="795"/>
      <c r="X66" s="795"/>
      <c r="Y66" s="795"/>
    </row>
    <row r="67" spans="1:25" ht="17.25" customHeight="1" x14ac:dyDescent="0.25">
      <c r="A67" s="796"/>
      <c r="B67" s="842"/>
      <c r="C67" s="843"/>
      <c r="D67" s="843"/>
      <c r="E67" s="794"/>
      <c r="F67" s="795"/>
      <c r="G67" s="795"/>
      <c r="H67" s="795"/>
      <c r="I67" s="795"/>
      <c r="J67" s="795"/>
      <c r="K67" s="795"/>
      <c r="L67" s="795"/>
      <c r="M67" s="795"/>
      <c r="N67" s="795"/>
      <c r="O67" s="795"/>
      <c r="P67" s="795"/>
      <c r="Q67" s="795"/>
      <c r="R67" s="795"/>
      <c r="S67" s="795"/>
      <c r="T67" s="795"/>
      <c r="U67" s="795"/>
      <c r="V67" s="795"/>
      <c r="W67" s="795"/>
      <c r="X67" s="795"/>
      <c r="Y67" s="795"/>
    </row>
    <row r="68" spans="1:25" ht="17.25" customHeight="1" x14ac:dyDescent="0.25">
      <c r="A68" s="796"/>
      <c r="B68" s="842"/>
      <c r="C68" s="843"/>
      <c r="D68" s="843"/>
      <c r="E68" s="794"/>
      <c r="F68" s="795"/>
      <c r="G68" s="795"/>
      <c r="H68" s="795"/>
      <c r="I68" s="795"/>
      <c r="J68" s="795"/>
      <c r="K68" s="795"/>
      <c r="L68" s="795"/>
      <c r="M68" s="795"/>
      <c r="N68" s="795"/>
      <c r="O68" s="795"/>
      <c r="P68" s="795"/>
      <c r="Q68" s="795"/>
      <c r="R68" s="795"/>
      <c r="S68" s="795"/>
      <c r="T68" s="795"/>
      <c r="U68" s="795"/>
      <c r="V68" s="795"/>
      <c r="W68" s="795"/>
      <c r="X68" s="795"/>
      <c r="Y68" s="795"/>
    </row>
    <row r="69" spans="1:25" ht="17.25" customHeight="1" x14ac:dyDescent="0.25">
      <c r="A69" s="796"/>
      <c r="B69" s="842"/>
      <c r="C69" s="843"/>
      <c r="D69" s="843"/>
      <c r="E69" s="794"/>
      <c r="F69" s="795"/>
      <c r="G69" s="795"/>
      <c r="H69" s="795"/>
      <c r="I69" s="795"/>
      <c r="J69" s="795"/>
      <c r="K69" s="795"/>
      <c r="L69" s="795"/>
      <c r="M69" s="795"/>
      <c r="N69" s="795"/>
      <c r="O69" s="795"/>
      <c r="P69" s="795"/>
      <c r="Q69" s="795"/>
      <c r="R69" s="795"/>
      <c r="S69" s="795"/>
      <c r="T69" s="795"/>
      <c r="U69" s="795"/>
      <c r="V69" s="795"/>
      <c r="W69" s="795"/>
      <c r="X69" s="795"/>
      <c r="Y69" s="795"/>
    </row>
    <row r="70" spans="1:25" ht="17.25" customHeight="1" x14ac:dyDescent="0.25">
      <c r="A70" s="796"/>
      <c r="B70" s="842"/>
      <c r="C70" s="843"/>
      <c r="D70" s="843"/>
      <c r="E70" s="794"/>
      <c r="F70" s="795"/>
      <c r="G70" s="795"/>
      <c r="H70" s="795"/>
      <c r="I70" s="795"/>
      <c r="J70" s="795"/>
      <c r="K70" s="795"/>
      <c r="L70" s="795"/>
      <c r="M70" s="795"/>
      <c r="N70" s="795"/>
      <c r="O70" s="795"/>
      <c r="P70" s="795"/>
      <c r="Q70" s="795"/>
      <c r="R70" s="795"/>
      <c r="S70" s="795"/>
      <c r="T70" s="795"/>
      <c r="U70" s="795"/>
      <c r="V70" s="795"/>
      <c r="W70" s="795"/>
      <c r="X70" s="795"/>
      <c r="Y70" s="795"/>
    </row>
    <row r="71" spans="1:25" ht="17.25" customHeight="1" x14ac:dyDescent="0.25">
      <c r="A71" s="796"/>
      <c r="B71" s="842"/>
      <c r="C71" s="843"/>
      <c r="D71" s="843"/>
      <c r="E71" s="794"/>
      <c r="F71" s="795"/>
      <c r="G71" s="795"/>
      <c r="H71" s="795"/>
      <c r="I71" s="795"/>
      <c r="J71" s="795"/>
      <c r="K71" s="795"/>
      <c r="L71" s="795"/>
      <c r="M71" s="795"/>
      <c r="N71" s="795"/>
      <c r="O71" s="795"/>
      <c r="P71" s="795"/>
      <c r="Q71" s="795"/>
      <c r="R71" s="795"/>
      <c r="S71" s="795"/>
      <c r="T71" s="795"/>
      <c r="U71" s="795"/>
      <c r="V71" s="795"/>
      <c r="W71" s="795"/>
      <c r="X71" s="795"/>
      <c r="Y71" s="795"/>
    </row>
    <row r="72" spans="1:25" ht="17.25" customHeight="1" x14ac:dyDescent="0.25">
      <c r="A72" s="796"/>
      <c r="B72" s="842"/>
      <c r="C72" s="843"/>
      <c r="D72" s="843"/>
      <c r="E72" s="794"/>
      <c r="F72" s="795"/>
      <c r="G72" s="795"/>
      <c r="H72" s="795"/>
      <c r="I72" s="795"/>
      <c r="J72" s="795"/>
      <c r="K72" s="795"/>
      <c r="L72" s="795"/>
      <c r="M72" s="795"/>
      <c r="N72" s="795"/>
      <c r="O72" s="795"/>
      <c r="P72" s="795"/>
      <c r="Q72" s="795"/>
      <c r="R72" s="795"/>
      <c r="S72" s="795"/>
      <c r="T72" s="795"/>
      <c r="U72" s="795"/>
      <c r="V72" s="795"/>
      <c r="W72" s="795"/>
      <c r="X72" s="795"/>
      <c r="Y72" s="795"/>
    </row>
    <row r="73" spans="1:25" ht="17.25" customHeight="1" x14ac:dyDescent="0.25">
      <c r="A73" s="796"/>
      <c r="B73" s="842"/>
      <c r="C73" s="843"/>
      <c r="D73" s="843"/>
      <c r="E73" s="794"/>
      <c r="F73" s="795"/>
      <c r="G73" s="795"/>
      <c r="H73" s="795"/>
      <c r="I73" s="795"/>
      <c r="J73" s="795"/>
      <c r="K73" s="795"/>
      <c r="L73" s="795"/>
      <c r="M73" s="795"/>
      <c r="N73" s="795"/>
      <c r="O73" s="795"/>
      <c r="P73" s="795"/>
      <c r="Q73" s="795"/>
      <c r="R73" s="795"/>
      <c r="S73" s="795"/>
      <c r="T73" s="795"/>
      <c r="U73" s="795"/>
      <c r="V73" s="795"/>
      <c r="W73" s="795"/>
      <c r="X73" s="795"/>
      <c r="Y73" s="795"/>
    </row>
    <row r="74" spans="1:25" ht="17.25" customHeight="1" x14ac:dyDescent="0.25">
      <c r="A74" s="796"/>
      <c r="B74" s="842"/>
      <c r="C74" s="843"/>
      <c r="D74" s="843"/>
      <c r="E74" s="794"/>
      <c r="F74" s="795"/>
      <c r="G74" s="795"/>
      <c r="H74" s="795"/>
      <c r="I74" s="795"/>
      <c r="J74" s="795"/>
      <c r="K74" s="795"/>
      <c r="L74" s="795"/>
      <c r="M74" s="795"/>
      <c r="N74" s="795"/>
      <c r="O74" s="795"/>
      <c r="P74" s="795"/>
      <c r="Q74" s="795"/>
      <c r="R74" s="795"/>
      <c r="S74" s="795"/>
      <c r="T74" s="795"/>
      <c r="U74" s="795"/>
      <c r="V74" s="795"/>
      <c r="W74" s="795"/>
      <c r="X74" s="795"/>
      <c r="Y74" s="795"/>
    </row>
    <row r="75" spans="1:25" ht="17.25" customHeight="1" x14ac:dyDescent="0.25">
      <c r="A75" s="796"/>
      <c r="B75" s="842"/>
      <c r="C75" s="843"/>
      <c r="D75" s="843"/>
      <c r="E75" s="794"/>
      <c r="F75" s="795"/>
      <c r="G75" s="795"/>
      <c r="H75" s="795"/>
      <c r="I75" s="795"/>
      <c r="J75" s="795"/>
      <c r="K75" s="795"/>
      <c r="L75" s="795"/>
      <c r="M75" s="795"/>
      <c r="N75" s="795"/>
      <c r="O75" s="795"/>
      <c r="P75" s="795"/>
      <c r="Q75" s="795"/>
      <c r="R75" s="795"/>
      <c r="S75" s="795"/>
      <c r="T75" s="795"/>
      <c r="U75" s="795"/>
      <c r="V75" s="795"/>
      <c r="W75" s="795"/>
      <c r="X75" s="795"/>
      <c r="Y75" s="795"/>
    </row>
    <row r="76" spans="1:25" ht="17.25" customHeight="1" x14ac:dyDescent="0.25">
      <c r="A76" s="796"/>
      <c r="B76" s="842"/>
      <c r="C76" s="843"/>
      <c r="D76" s="843"/>
      <c r="E76" s="794"/>
      <c r="F76" s="795"/>
      <c r="G76" s="795"/>
      <c r="H76" s="795"/>
      <c r="I76" s="795"/>
      <c r="J76" s="795"/>
      <c r="K76" s="795"/>
      <c r="L76" s="795"/>
      <c r="M76" s="795"/>
      <c r="N76" s="795"/>
      <c r="O76" s="795"/>
      <c r="P76" s="795"/>
      <c r="Q76" s="795"/>
      <c r="R76" s="795"/>
      <c r="S76" s="795"/>
      <c r="T76" s="795"/>
      <c r="U76" s="795"/>
      <c r="V76" s="795"/>
      <c r="W76" s="795"/>
      <c r="X76" s="795"/>
      <c r="Y76" s="795"/>
    </row>
    <row r="77" spans="1:25" ht="17.25" customHeight="1" x14ac:dyDescent="0.25">
      <c r="A77" s="796"/>
      <c r="B77" s="842"/>
      <c r="C77" s="843"/>
      <c r="D77" s="843"/>
      <c r="E77" s="794"/>
      <c r="F77" s="795"/>
      <c r="G77" s="795"/>
      <c r="H77" s="795"/>
      <c r="I77" s="795"/>
      <c r="J77" s="795"/>
      <c r="K77" s="795"/>
      <c r="L77" s="795"/>
      <c r="M77" s="795"/>
      <c r="N77" s="795"/>
      <c r="O77" s="795"/>
      <c r="P77" s="795"/>
      <c r="Q77" s="795"/>
      <c r="R77" s="795"/>
      <c r="S77" s="795"/>
      <c r="T77" s="795"/>
      <c r="U77" s="795"/>
      <c r="V77" s="795"/>
      <c r="W77" s="795"/>
      <c r="X77" s="795"/>
      <c r="Y77" s="795"/>
    </row>
    <row r="78" spans="1:25" ht="17.25" customHeight="1" x14ac:dyDescent="0.25">
      <c r="A78" s="796"/>
      <c r="B78" s="842"/>
      <c r="C78" s="843"/>
      <c r="D78" s="843"/>
      <c r="E78" s="794"/>
      <c r="F78" s="795"/>
      <c r="G78" s="795"/>
      <c r="H78" s="795"/>
      <c r="I78" s="795"/>
      <c r="J78" s="795"/>
      <c r="K78" s="795"/>
      <c r="L78" s="795"/>
      <c r="M78" s="795"/>
      <c r="N78" s="795"/>
      <c r="O78" s="795"/>
      <c r="P78" s="795"/>
      <c r="Q78" s="795"/>
      <c r="R78" s="795"/>
      <c r="S78" s="795"/>
      <c r="T78" s="795"/>
      <c r="U78" s="795"/>
      <c r="V78" s="795"/>
      <c r="W78" s="795"/>
      <c r="X78" s="795"/>
      <c r="Y78" s="795"/>
    </row>
    <row r="79" spans="1:25" ht="17.25" customHeight="1" x14ac:dyDescent="0.25">
      <c r="A79" s="796"/>
      <c r="B79" s="842"/>
      <c r="C79" s="843"/>
      <c r="D79" s="843"/>
      <c r="E79" s="794"/>
      <c r="F79" s="795"/>
      <c r="G79" s="795"/>
      <c r="H79" s="795"/>
      <c r="I79" s="795"/>
      <c r="J79" s="795"/>
      <c r="K79" s="795"/>
      <c r="L79" s="795"/>
      <c r="M79" s="795"/>
      <c r="N79" s="795"/>
      <c r="O79" s="795"/>
      <c r="P79" s="795"/>
      <c r="Q79" s="795"/>
      <c r="R79" s="795"/>
      <c r="S79" s="795"/>
      <c r="T79" s="795"/>
      <c r="U79" s="795"/>
      <c r="V79" s="795"/>
      <c r="W79" s="795"/>
      <c r="X79" s="795"/>
      <c r="Y79" s="795"/>
    </row>
    <row r="80" spans="1:25" ht="17.25" customHeight="1" x14ac:dyDescent="0.25">
      <c r="A80" s="796"/>
      <c r="B80" s="842"/>
      <c r="C80" s="843"/>
      <c r="D80" s="843"/>
      <c r="E80" s="794"/>
      <c r="F80" s="795"/>
      <c r="G80" s="795"/>
      <c r="H80" s="795"/>
      <c r="I80" s="795"/>
      <c r="J80" s="795"/>
      <c r="K80" s="795"/>
      <c r="L80" s="795"/>
      <c r="M80" s="795"/>
      <c r="N80" s="795"/>
      <c r="O80" s="795"/>
      <c r="P80" s="795"/>
      <c r="Q80" s="795"/>
      <c r="R80" s="795"/>
      <c r="S80" s="795"/>
      <c r="T80" s="795"/>
      <c r="U80" s="795"/>
      <c r="V80" s="795"/>
      <c r="W80" s="795"/>
      <c r="X80" s="795"/>
      <c r="Y80" s="795"/>
    </row>
    <row r="81" spans="1:25" ht="17.25" customHeight="1" x14ac:dyDescent="0.25">
      <c r="A81" s="796"/>
      <c r="B81" s="842"/>
      <c r="C81" s="843"/>
      <c r="D81" s="843"/>
      <c r="E81" s="794"/>
      <c r="F81" s="795"/>
      <c r="G81" s="795"/>
      <c r="H81" s="795"/>
      <c r="I81" s="795"/>
      <c r="J81" s="795"/>
      <c r="K81" s="795"/>
      <c r="L81" s="795"/>
      <c r="M81" s="795"/>
      <c r="N81" s="795"/>
      <c r="O81" s="795"/>
      <c r="P81" s="795"/>
      <c r="Q81" s="795"/>
      <c r="R81" s="795"/>
      <c r="S81" s="795"/>
      <c r="T81" s="795"/>
      <c r="U81" s="795"/>
      <c r="V81" s="795"/>
      <c r="W81" s="795"/>
      <c r="X81" s="795"/>
      <c r="Y81" s="795"/>
    </row>
    <row r="82" spans="1:25" ht="17.25" customHeight="1" x14ac:dyDescent="0.25">
      <c r="A82" s="796"/>
      <c r="B82" s="842"/>
      <c r="C82" s="843"/>
      <c r="D82" s="843"/>
      <c r="E82" s="794"/>
      <c r="F82" s="795"/>
      <c r="G82" s="795"/>
      <c r="H82" s="795"/>
      <c r="I82" s="795"/>
      <c r="J82" s="795"/>
      <c r="K82" s="795"/>
      <c r="L82" s="795"/>
      <c r="M82" s="795"/>
      <c r="N82" s="795"/>
      <c r="O82" s="795"/>
      <c r="P82" s="795"/>
      <c r="Q82" s="795"/>
      <c r="R82" s="795"/>
      <c r="S82" s="795"/>
      <c r="T82" s="795"/>
      <c r="U82" s="795"/>
      <c r="V82" s="795"/>
      <c r="W82" s="795"/>
      <c r="X82" s="795"/>
      <c r="Y82" s="795"/>
    </row>
    <row r="83" spans="1:25" ht="17.25" customHeight="1" x14ac:dyDescent="0.25">
      <c r="A83" s="796"/>
      <c r="B83" s="842"/>
      <c r="C83" s="843"/>
      <c r="D83" s="843"/>
      <c r="E83" s="794"/>
      <c r="F83" s="795"/>
      <c r="G83" s="795"/>
      <c r="H83" s="795"/>
      <c r="I83" s="795"/>
      <c r="J83" s="795"/>
      <c r="K83" s="795"/>
      <c r="L83" s="795"/>
      <c r="M83" s="795"/>
      <c r="N83" s="795"/>
      <c r="O83" s="795"/>
      <c r="P83" s="795"/>
      <c r="Q83" s="795"/>
      <c r="R83" s="795"/>
      <c r="S83" s="795"/>
      <c r="T83" s="795"/>
      <c r="U83" s="795"/>
      <c r="V83" s="795"/>
      <c r="W83" s="795"/>
      <c r="X83" s="795"/>
      <c r="Y83" s="795"/>
    </row>
    <row r="84" spans="1:25" ht="17.25" customHeight="1" x14ac:dyDescent="0.25">
      <c r="A84" s="796"/>
      <c r="B84" s="842"/>
      <c r="C84" s="843"/>
      <c r="D84" s="843"/>
      <c r="E84" s="794"/>
      <c r="F84" s="795"/>
      <c r="G84" s="795"/>
      <c r="H84" s="795"/>
      <c r="I84" s="795"/>
      <c r="J84" s="795"/>
      <c r="K84" s="795"/>
      <c r="L84" s="795"/>
      <c r="M84" s="795"/>
      <c r="N84" s="795"/>
      <c r="O84" s="795"/>
      <c r="P84" s="795"/>
      <c r="Q84" s="795"/>
      <c r="R84" s="795"/>
      <c r="S84" s="795"/>
      <c r="T84" s="795"/>
      <c r="U84" s="795"/>
      <c r="V84" s="795"/>
      <c r="W84" s="795"/>
      <c r="X84" s="795"/>
      <c r="Y84" s="795"/>
    </row>
    <row r="85" spans="1:25" ht="17.25" customHeight="1" x14ac:dyDescent="0.25">
      <c r="A85" s="796"/>
      <c r="B85" s="842"/>
      <c r="C85" s="843"/>
      <c r="D85" s="843"/>
      <c r="E85" s="794"/>
      <c r="F85" s="795"/>
      <c r="G85" s="795"/>
      <c r="H85" s="795"/>
      <c r="I85" s="795"/>
      <c r="J85" s="795"/>
      <c r="K85" s="795"/>
      <c r="L85" s="795"/>
      <c r="M85" s="795"/>
      <c r="N85" s="795"/>
      <c r="O85" s="795"/>
      <c r="P85" s="795"/>
      <c r="Q85" s="795"/>
      <c r="R85" s="795"/>
      <c r="S85" s="795"/>
      <c r="T85" s="795"/>
      <c r="U85" s="795"/>
      <c r="V85" s="795"/>
      <c r="W85" s="795"/>
      <c r="X85" s="795"/>
      <c r="Y85" s="795"/>
    </row>
    <row r="86" spans="1:25" ht="17.25" customHeight="1" x14ac:dyDescent="0.25">
      <c r="A86" s="796"/>
      <c r="B86" s="842"/>
      <c r="C86" s="843"/>
      <c r="D86" s="843"/>
      <c r="E86" s="794"/>
      <c r="F86" s="795"/>
      <c r="G86" s="795"/>
      <c r="H86" s="795"/>
      <c r="I86" s="795"/>
      <c r="J86" s="795"/>
      <c r="K86" s="795"/>
      <c r="L86" s="795"/>
      <c r="M86" s="795"/>
      <c r="N86" s="795"/>
      <c r="O86" s="795"/>
      <c r="P86" s="795"/>
      <c r="Q86" s="795"/>
      <c r="R86" s="795"/>
      <c r="S86" s="795"/>
      <c r="T86" s="795"/>
      <c r="U86" s="795"/>
      <c r="V86" s="795"/>
      <c r="W86" s="795"/>
      <c r="X86" s="795"/>
      <c r="Y86" s="795"/>
    </row>
    <row r="87" spans="1:25" ht="17.25" customHeight="1" x14ac:dyDescent="0.25">
      <c r="A87" s="796"/>
      <c r="B87" s="842"/>
      <c r="C87" s="843"/>
      <c r="D87" s="843"/>
      <c r="E87" s="794"/>
      <c r="F87" s="795"/>
      <c r="G87" s="795"/>
      <c r="H87" s="795"/>
      <c r="I87" s="795"/>
      <c r="J87" s="795"/>
      <c r="K87" s="795"/>
      <c r="L87" s="795"/>
      <c r="M87" s="795"/>
      <c r="N87" s="795"/>
      <c r="O87" s="795"/>
      <c r="P87" s="795"/>
      <c r="Q87" s="795"/>
      <c r="R87" s="795"/>
      <c r="S87" s="795"/>
      <c r="T87" s="795"/>
      <c r="U87" s="795"/>
      <c r="V87" s="795"/>
      <c r="W87" s="795"/>
      <c r="X87" s="795"/>
      <c r="Y87" s="795"/>
    </row>
    <row r="88" spans="1:25" ht="17.25" customHeight="1" x14ac:dyDescent="0.25">
      <c r="A88" s="796"/>
      <c r="B88" s="842"/>
      <c r="C88" s="843"/>
      <c r="D88" s="843"/>
      <c r="E88" s="794"/>
      <c r="F88" s="795"/>
      <c r="G88" s="795"/>
      <c r="H88" s="795"/>
      <c r="I88" s="795"/>
      <c r="J88" s="795"/>
      <c r="K88" s="795"/>
      <c r="L88" s="795"/>
      <c r="M88" s="795"/>
      <c r="N88" s="795"/>
      <c r="O88" s="795"/>
      <c r="P88" s="795"/>
      <c r="Q88" s="795"/>
      <c r="R88" s="795"/>
      <c r="S88" s="795"/>
      <c r="T88" s="795"/>
      <c r="U88" s="795"/>
      <c r="V88" s="795"/>
      <c r="W88" s="795"/>
      <c r="X88" s="795"/>
      <c r="Y88" s="795"/>
    </row>
    <row r="89" spans="1:25" ht="17.25" customHeight="1" x14ac:dyDescent="0.25">
      <c r="A89" s="796"/>
      <c r="B89" s="842"/>
      <c r="C89" s="843"/>
      <c r="D89" s="843"/>
      <c r="E89" s="794"/>
      <c r="F89" s="795"/>
      <c r="G89" s="795"/>
      <c r="H89" s="795"/>
      <c r="I89" s="795"/>
      <c r="J89" s="795"/>
      <c r="K89" s="795"/>
      <c r="L89" s="795"/>
      <c r="M89" s="795"/>
      <c r="N89" s="795"/>
      <c r="O89" s="795"/>
      <c r="P89" s="795"/>
      <c r="Q89" s="795"/>
      <c r="R89" s="795"/>
      <c r="S89" s="795"/>
      <c r="T89" s="795"/>
      <c r="U89" s="795"/>
      <c r="V89" s="795"/>
      <c r="W89" s="795"/>
      <c r="X89" s="795"/>
      <c r="Y89" s="795"/>
    </row>
    <row r="90" spans="1:25" ht="17.25" customHeight="1" x14ac:dyDescent="0.25">
      <c r="A90" s="796"/>
      <c r="B90" s="842"/>
      <c r="C90" s="843"/>
      <c r="D90" s="843"/>
      <c r="E90" s="794"/>
      <c r="F90" s="795"/>
      <c r="G90" s="795"/>
      <c r="H90" s="795"/>
      <c r="I90" s="795"/>
      <c r="J90" s="795"/>
      <c r="K90" s="795"/>
      <c r="L90" s="795"/>
      <c r="M90" s="795"/>
      <c r="N90" s="795"/>
      <c r="O90" s="795"/>
      <c r="P90" s="795"/>
      <c r="Q90" s="795"/>
      <c r="R90" s="795"/>
      <c r="S90" s="795"/>
      <c r="T90" s="795"/>
      <c r="U90" s="795"/>
      <c r="V90" s="795"/>
      <c r="W90" s="795"/>
      <c r="X90" s="795"/>
      <c r="Y90" s="795"/>
    </row>
    <row r="91" spans="1:25" ht="17.25" customHeight="1" x14ac:dyDescent="0.25">
      <c r="A91" s="796"/>
      <c r="B91" s="842"/>
      <c r="C91" s="843"/>
      <c r="D91" s="843"/>
      <c r="E91" s="794"/>
      <c r="F91" s="795"/>
      <c r="G91" s="795"/>
      <c r="H91" s="795"/>
      <c r="I91" s="795"/>
      <c r="J91" s="795"/>
      <c r="K91" s="795"/>
      <c r="L91" s="795"/>
      <c r="M91" s="795"/>
      <c r="N91" s="795"/>
      <c r="O91" s="795"/>
      <c r="P91" s="795"/>
      <c r="Q91" s="795"/>
      <c r="R91" s="795"/>
      <c r="S91" s="795"/>
      <c r="T91" s="795"/>
      <c r="U91" s="795"/>
      <c r="V91" s="795"/>
      <c r="W91" s="795"/>
      <c r="X91" s="795"/>
      <c r="Y91" s="795"/>
    </row>
    <row r="92" spans="1:25" ht="17.25" customHeight="1" x14ac:dyDescent="0.25">
      <c r="A92" s="796"/>
      <c r="B92" s="842"/>
      <c r="C92" s="843"/>
      <c r="D92" s="843"/>
      <c r="E92" s="794"/>
      <c r="F92" s="795"/>
      <c r="G92" s="795"/>
      <c r="H92" s="795"/>
      <c r="I92" s="795"/>
      <c r="J92" s="795"/>
      <c r="K92" s="795"/>
      <c r="L92" s="795"/>
      <c r="M92" s="795"/>
      <c r="N92" s="795"/>
      <c r="O92" s="795"/>
      <c r="P92" s="795"/>
      <c r="Q92" s="795"/>
      <c r="R92" s="795"/>
      <c r="S92" s="795"/>
      <c r="T92" s="795"/>
      <c r="U92" s="795"/>
      <c r="V92" s="795"/>
      <c r="W92" s="795"/>
      <c r="X92" s="795"/>
      <c r="Y92" s="795"/>
    </row>
    <row r="93" spans="1:25" ht="17.25" customHeight="1" x14ac:dyDescent="0.25">
      <c r="A93" s="796"/>
      <c r="B93" s="842"/>
      <c r="C93" s="843"/>
      <c r="D93" s="843"/>
      <c r="E93" s="794"/>
      <c r="F93" s="795"/>
      <c r="G93" s="795"/>
      <c r="H93" s="795"/>
      <c r="I93" s="795"/>
      <c r="J93" s="795"/>
      <c r="K93" s="795"/>
      <c r="L93" s="795"/>
      <c r="M93" s="795"/>
      <c r="N93" s="795"/>
      <c r="O93" s="795"/>
      <c r="P93" s="795"/>
      <c r="Q93" s="795"/>
      <c r="R93" s="795"/>
      <c r="S93" s="795"/>
      <c r="T93" s="795"/>
      <c r="U93" s="795"/>
      <c r="V93" s="795"/>
      <c r="W93" s="795"/>
      <c r="X93" s="795"/>
      <c r="Y93" s="795"/>
    </row>
    <row r="94" spans="1:25" ht="17.25" customHeight="1" x14ac:dyDescent="0.25">
      <c r="A94" s="796"/>
      <c r="B94" s="842"/>
      <c r="C94" s="843"/>
      <c r="D94" s="843"/>
      <c r="E94" s="794"/>
      <c r="F94" s="795"/>
      <c r="G94" s="795"/>
      <c r="H94" s="795"/>
      <c r="I94" s="795"/>
      <c r="J94" s="795"/>
      <c r="K94" s="795"/>
      <c r="L94" s="795"/>
      <c r="M94" s="795"/>
      <c r="N94" s="795"/>
      <c r="O94" s="795"/>
      <c r="P94" s="795"/>
      <c r="Q94" s="795"/>
      <c r="R94" s="795"/>
      <c r="S94" s="795"/>
      <c r="T94" s="795"/>
      <c r="U94" s="795"/>
      <c r="V94" s="795"/>
      <c r="W94" s="795"/>
      <c r="X94" s="795"/>
      <c r="Y94" s="795"/>
    </row>
    <row r="95" spans="1:25" ht="17.25" customHeight="1" x14ac:dyDescent="0.25">
      <c r="A95" s="796"/>
      <c r="B95" s="842"/>
      <c r="C95" s="843"/>
      <c r="D95" s="843"/>
      <c r="E95" s="794"/>
      <c r="F95" s="795"/>
      <c r="G95" s="795"/>
      <c r="H95" s="795"/>
      <c r="I95" s="795"/>
      <c r="J95" s="795"/>
      <c r="K95" s="795"/>
      <c r="L95" s="795"/>
      <c r="M95" s="795"/>
      <c r="N95" s="795"/>
      <c r="O95" s="795"/>
      <c r="P95" s="795"/>
      <c r="Q95" s="795"/>
      <c r="R95" s="795"/>
      <c r="S95" s="795"/>
      <c r="T95" s="795"/>
      <c r="U95" s="795"/>
      <c r="V95" s="795"/>
      <c r="W95" s="795"/>
      <c r="X95" s="795"/>
      <c r="Y95" s="795"/>
    </row>
    <row r="96" spans="1:25" ht="17.25" customHeight="1" x14ac:dyDescent="0.25">
      <c r="A96" s="796"/>
      <c r="B96" s="842"/>
      <c r="C96" s="843"/>
      <c r="D96" s="843"/>
      <c r="E96" s="794"/>
      <c r="F96" s="795"/>
      <c r="G96" s="795"/>
      <c r="H96" s="795"/>
      <c r="I96" s="795"/>
      <c r="J96" s="795"/>
      <c r="K96" s="795"/>
      <c r="L96" s="795"/>
      <c r="M96" s="795"/>
      <c r="N96" s="795"/>
      <c r="O96" s="795"/>
      <c r="P96" s="795"/>
      <c r="Q96" s="795"/>
      <c r="R96" s="795"/>
      <c r="S96" s="795"/>
      <c r="T96" s="795"/>
      <c r="U96" s="795"/>
      <c r="V96" s="795"/>
      <c r="W96" s="795"/>
      <c r="X96" s="795"/>
      <c r="Y96" s="795"/>
    </row>
    <row r="97" spans="1:25" ht="17.25" customHeight="1" x14ac:dyDescent="0.25">
      <c r="A97" s="796"/>
      <c r="B97" s="842"/>
      <c r="C97" s="843"/>
      <c r="D97" s="843"/>
      <c r="E97" s="794"/>
      <c r="F97" s="795"/>
      <c r="G97" s="795"/>
      <c r="H97" s="795"/>
      <c r="I97" s="795"/>
      <c r="J97" s="795"/>
      <c r="K97" s="795"/>
      <c r="L97" s="795"/>
      <c r="M97" s="795"/>
      <c r="N97" s="795"/>
      <c r="O97" s="795"/>
      <c r="P97" s="795"/>
      <c r="Q97" s="795"/>
      <c r="R97" s="795"/>
      <c r="S97" s="795"/>
      <c r="T97" s="795"/>
      <c r="U97" s="795"/>
      <c r="V97" s="795"/>
      <c r="W97" s="795"/>
      <c r="X97" s="795"/>
      <c r="Y97" s="795"/>
    </row>
    <row r="98" spans="1:25" ht="17.25" customHeight="1" x14ac:dyDescent="0.25">
      <c r="A98" s="796"/>
      <c r="B98" s="842"/>
      <c r="C98" s="843"/>
      <c r="D98" s="843"/>
      <c r="E98" s="794"/>
      <c r="F98" s="795"/>
      <c r="G98" s="795"/>
      <c r="H98" s="795"/>
      <c r="I98" s="795"/>
      <c r="J98" s="795"/>
      <c r="K98" s="795"/>
      <c r="L98" s="795"/>
      <c r="M98" s="795"/>
      <c r="N98" s="795"/>
      <c r="O98" s="795"/>
      <c r="P98" s="795"/>
      <c r="Q98" s="795"/>
      <c r="R98" s="795"/>
      <c r="S98" s="795"/>
      <c r="T98" s="795"/>
      <c r="U98" s="795"/>
      <c r="V98" s="795"/>
      <c r="W98" s="795"/>
      <c r="X98" s="795"/>
      <c r="Y98" s="795"/>
    </row>
    <row r="99" spans="1:25" ht="17.25" customHeight="1" x14ac:dyDescent="0.25">
      <c r="A99" s="796"/>
      <c r="B99" s="842"/>
      <c r="C99" s="843"/>
      <c r="D99" s="843"/>
      <c r="E99" s="794"/>
      <c r="F99" s="795"/>
      <c r="G99" s="795"/>
      <c r="H99" s="795"/>
      <c r="I99" s="795"/>
      <c r="J99" s="795"/>
      <c r="K99" s="795"/>
      <c r="L99" s="795"/>
      <c r="M99" s="795"/>
      <c r="N99" s="795"/>
      <c r="O99" s="795"/>
      <c r="P99" s="795"/>
      <c r="Q99" s="795"/>
      <c r="R99" s="795"/>
      <c r="S99" s="795"/>
      <c r="T99" s="795"/>
      <c r="U99" s="795"/>
      <c r="V99" s="795"/>
      <c r="W99" s="795"/>
      <c r="X99" s="795"/>
      <c r="Y99" s="795"/>
    </row>
    <row r="100" spans="1:25" ht="17.25" customHeight="1" x14ac:dyDescent="0.25">
      <c r="A100" s="796"/>
      <c r="B100" s="842"/>
      <c r="C100" s="843"/>
      <c r="D100" s="843"/>
      <c r="E100" s="794"/>
      <c r="F100" s="795"/>
      <c r="G100" s="795"/>
      <c r="H100" s="795"/>
      <c r="I100" s="795"/>
      <c r="J100" s="795"/>
      <c r="K100" s="795"/>
      <c r="L100" s="795"/>
      <c r="M100" s="795"/>
      <c r="N100" s="795"/>
      <c r="O100" s="795"/>
      <c r="P100" s="795"/>
      <c r="Q100" s="795"/>
      <c r="R100" s="795"/>
      <c r="S100" s="795"/>
      <c r="T100" s="795"/>
      <c r="U100" s="795"/>
      <c r="V100" s="795"/>
      <c r="W100" s="795"/>
      <c r="X100" s="795"/>
      <c r="Y100" s="795"/>
    </row>
    <row r="101" spans="1:25" ht="17.25" customHeight="1" x14ac:dyDescent="0.25">
      <c r="A101" s="796"/>
      <c r="B101" s="842"/>
      <c r="C101" s="843"/>
      <c r="D101" s="843"/>
      <c r="E101" s="794"/>
      <c r="F101" s="795"/>
      <c r="G101" s="795"/>
      <c r="H101" s="795"/>
      <c r="I101" s="795"/>
      <c r="J101" s="795"/>
      <c r="K101" s="795"/>
      <c r="L101" s="795"/>
      <c r="M101" s="795"/>
      <c r="N101" s="795"/>
      <c r="O101" s="795"/>
      <c r="P101" s="795"/>
      <c r="Q101" s="795"/>
      <c r="R101" s="795"/>
      <c r="S101" s="795"/>
      <c r="T101" s="795"/>
      <c r="U101" s="795"/>
      <c r="V101" s="795"/>
      <c r="W101" s="795"/>
      <c r="X101" s="795"/>
      <c r="Y101" s="795"/>
    </row>
    <row r="102" spans="1:25" ht="17.25" customHeight="1" x14ac:dyDescent="0.25">
      <c r="A102" s="796"/>
      <c r="B102" s="842"/>
      <c r="C102" s="843"/>
      <c r="D102" s="843"/>
      <c r="E102" s="794"/>
      <c r="F102" s="795"/>
      <c r="G102" s="795"/>
      <c r="H102" s="795"/>
      <c r="I102" s="795"/>
      <c r="J102" s="795"/>
      <c r="K102" s="795"/>
      <c r="L102" s="795"/>
      <c r="M102" s="795"/>
      <c r="N102" s="795"/>
      <c r="O102" s="795"/>
      <c r="P102" s="795"/>
      <c r="Q102" s="795"/>
      <c r="R102" s="795"/>
      <c r="S102" s="795"/>
      <c r="T102" s="795"/>
      <c r="U102" s="795"/>
      <c r="V102" s="795"/>
      <c r="W102" s="795"/>
      <c r="X102" s="795"/>
      <c r="Y102" s="795"/>
    </row>
    <row r="103" spans="1:25" ht="17.25" customHeight="1" x14ac:dyDescent="0.25">
      <c r="A103" s="796"/>
      <c r="B103" s="842"/>
      <c r="C103" s="843"/>
      <c r="D103" s="843"/>
      <c r="E103" s="794"/>
      <c r="F103" s="795"/>
      <c r="G103" s="795"/>
      <c r="H103" s="795"/>
      <c r="I103" s="795"/>
      <c r="J103" s="795"/>
      <c r="K103" s="795"/>
      <c r="L103" s="795"/>
      <c r="M103" s="795"/>
      <c r="N103" s="795"/>
      <c r="O103" s="795"/>
      <c r="P103" s="795"/>
      <c r="Q103" s="795"/>
      <c r="R103" s="795"/>
      <c r="S103" s="795"/>
      <c r="T103" s="795"/>
      <c r="U103" s="795"/>
      <c r="V103" s="795"/>
      <c r="W103" s="795"/>
      <c r="X103" s="795"/>
      <c r="Y103" s="795"/>
    </row>
    <row r="104" spans="1:25" ht="17.25" customHeight="1" x14ac:dyDescent="0.25">
      <c r="A104" s="796"/>
      <c r="B104" s="842"/>
      <c r="C104" s="843"/>
      <c r="D104" s="843"/>
      <c r="E104" s="794"/>
      <c r="F104" s="795"/>
      <c r="G104" s="795"/>
      <c r="H104" s="795"/>
      <c r="I104" s="795"/>
      <c r="J104" s="795"/>
      <c r="K104" s="795"/>
      <c r="L104" s="795"/>
      <c r="M104" s="795"/>
      <c r="N104" s="795"/>
      <c r="O104" s="795"/>
      <c r="P104" s="795"/>
      <c r="Q104" s="795"/>
      <c r="R104" s="795"/>
      <c r="S104" s="795"/>
      <c r="T104" s="795"/>
      <c r="U104" s="795"/>
      <c r="V104" s="795"/>
      <c r="W104" s="795"/>
      <c r="X104" s="795"/>
      <c r="Y104" s="795"/>
    </row>
    <row r="105" spans="1:25" ht="17.25" customHeight="1" x14ac:dyDescent="0.25">
      <c r="A105" s="796"/>
      <c r="B105" s="842"/>
      <c r="C105" s="843"/>
      <c r="D105" s="843"/>
      <c r="E105" s="794"/>
      <c r="F105" s="795"/>
      <c r="G105" s="795"/>
      <c r="H105" s="795"/>
      <c r="I105" s="795"/>
      <c r="J105" s="795"/>
      <c r="K105" s="795"/>
      <c r="L105" s="795"/>
      <c r="M105" s="795"/>
      <c r="N105" s="795"/>
      <c r="O105" s="795"/>
      <c r="P105" s="795"/>
      <c r="Q105" s="795"/>
      <c r="R105" s="795"/>
      <c r="S105" s="795"/>
      <c r="T105" s="795"/>
      <c r="U105" s="795"/>
      <c r="V105" s="795"/>
      <c r="W105" s="795"/>
      <c r="X105" s="795"/>
      <c r="Y105" s="795"/>
    </row>
    <row r="106" spans="1:25" ht="17.25" customHeight="1" x14ac:dyDescent="0.25">
      <c r="A106" s="796"/>
      <c r="B106" s="842"/>
      <c r="C106" s="843"/>
      <c r="D106" s="843"/>
      <c r="E106" s="794"/>
      <c r="F106" s="795"/>
      <c r="G106" s="795"/>
      <c r="H106" s="795"/>
      <c r="I106" s="795"/>
      <c r="J106" s="795"/>
      <c r="K106" s="795"/>
      <c r="L106" s="795"/>
      <c r="M106" s="795"/>
      <c r="N106" s="795"/>
      <c r="O106" s="795"/>
      <c r="P106" s="795"/>
      <c r="Q106" s="795"/>
      <c r="R106" s="795"/>
      <c r="S106" s="795"/>
      <c r="T106" s="795"/>
      <c r="U106" s="795"/>
      <c r="V106" s="795"/>
      <c r="W106" s="795"/>
      <c r="X106" s="795"/>
      <c r="Y106" s="795"/>
    </row>
    <row r="107" spans="1:25" ht="17.25" customHeight="1" x14ac:dyDescent="0.25">
      <c r="A107" s="796"/>
      <c r="B107" s="842"/>
      <c r="C107" s="843"/>
      <c r="D107" s="843"/>
      <c r="E107" s="794"/>
      <c r="F107" s="795"/>
      <c r="G107" s="795"/>
      <c r="H107" s="795"/>
      <c r="I107" s="795"/>
      <c r="J107" s="795"/>
      <c r="K107" s="795"/>
      <c r="L107" s="795"/>
      <c r="M107" s="795"/>
      <c r="N107" s="795"/>
      <c r="O107" s="795"/>
      <c r="P107" s="795"/>
      <c r="Q107" s="795"/>
      <c r="R107" s="795"/>
      <c r="S107" s="795"/>
      <c r="T107" s="795"/>
      <c r="U107" s="795"/>
      <c r="V107" s="795"/>
      <c r="W107" s="795"/>
      <c r="X107" s="795"/>
      <c r="Y107" s="795"/>
    </row>
    <row r="108" spans="1:25" ht="17.25" customHeight="1" x14ac:dyDescent="0.25">
      <c r="A108" s="796"/>
      <c r="B108" s="842"/>
      <c r="C108" s="843"/>
      <c r="D108" s="843"/>
      <c r="E108" s="794"/>
      <c r="F108" s="795"/>
      <c r="G108" s="795"/>
      <c r="H108" s="795"/>
      <c r="I108" s="795"/>
      <c r="J108" s="795"/>
      <c r="K108" s="795"/>
      <c r="L108" s="795"/>
      <c r="M108" s="795"/>
      <c r="N108" s="795"/>
      <c r="O108" s="795"/>
      <c r="P108" s="795"/>
      <c r="Q108" s="795"/>
      <c r="R108" s="795"/>
      <c r="S108" s="795"/>
      <c r="T108" s="795"/>
      <c r="U108" s="795"/>
      <c r="V108" s="795"/>
      <c r="W108" s="795"/>
      <c r="X108" s="795"/>
      <c r="Y108" s="795"/>
    </row>
    <row r="109" spans="1:25" ht="17.25" customHeight="1" x14ac:dyDescent="0.25">
      <c r="A109" s="796"/>
      <c r="B109" s="842"/>
      <c r="C109" s="843"/>
      <c r="D109" s="843"/>
      <c r="E109" s="794"/>
      <c r="F109" s="795"/>
      <c r="G109" s="795"/>
      <c r="H109" s="795"/>
      <c r="I109" s="795"/>
      <c r="J109" s="795"/>
      <c r="K109" s="795"/>
      <c r="L109" s="795"/>
      <c r="M109" s="795"/>
      <c r="N109" s="795"/>
      <c r="O109" s="795"/>
      <c r="P109" s="795"/>
      <c r="Q109" s="795"/>
      <c r="R109" s="795"/>
      <c r="S109" s="795"/>
      <c r="T109" s="795"/>
      <c r="U109" s="795"/>
      <c r="V109" s="795"/>
      <c r="W109" s="795"/>
      <c r="X109" s="795"/>
      <c r="Y109" s="795"/>
    </row>
    <row r="110" spans="1:25" ht="17.25" customHeight="1" x14ac:dyDescent="0.25">
      <c r="A110" s="796"/>
      <c r="B110" s="842"/>
      <c r="C110" s="843"/>
      <c r="D110" s="843"/>
      <c r="E110" s="794"/>
      <c r="F110" s="795"/>
      <c r="G110" s="795"/>
      <c r="H110" s="795"/>
      <c r="I110" s="795"/>
      <c r="J110" s="795"/>
      <c r="K110" s="795"/>
      <c r="L110" s="795"/>
      <c r="M110" s="795"/>
      <c r="N110" s="795"/>
      <c r="O110" s="795"/>
      <c r="P110" s="795"/>
      <c r="Q110" s="795"/>
      <c r="R110" s="795"/>
      <c r="S110" s="795"/>
      <c r="T110" s="795"/>
      <c r="U110" s="795"/>
      <c r="V110" s="795"/>
      <c r="W110" s="795"/>
      <c r="X110" s="795"/>
      <c r="Y110" s="795"/>
    </row>
    <row r="111" spans="1:25" ht="17.25" customHeight="1" x14ac:dyDescent="0.25">
      <c r="A111" s="796"/>
      <c r="B111" s="842"/>
      <c r="C111" s="843"/>
      <c r="D111" s="843"/>
      <c r="E111" s="794"/>
      <c r="F111" s="795"/>
      <c r="G111" s="795"/>
      <c r="H111" s="795"/>
      <c r="I111" s="795"/>
      <c r="J111" s="795"/>
      <c r="K111" s="795"/>
      <c r="L111" s="795"/>
      <c r="M111" s="795"/>
      <c r="N111" s="795"/>
      <c r="O111" s="795"/>
      <c r="P111" s="795"/>
      <c r="Q111" s="795"/>
      <c r="R111" s="795"/>
      <c r="S111" s="795"/>
      <c r="T111" s="795"/>
      <c r="U111" s="795"/>
      <c r="V111" s="795"/>
      <c r="W111" s="795"/>
      <c r="X111" s="795"/>
      <c r="Y111" s="795"/>
    </row>
    <row r="112" spans="1:25" ht="17.25" customHeight="1" x14ac:dyDescent="0.25">
      <c r="A112" s="796"/>
      <c r="B112" s="842"/>
      <c r="C112" s="843"/>
      <c r="D112" s="843"/>
      <c r="E112" s="794"/>
      <c r="F112" s="795"/>
      <c r="G112" s="795"/>
      <c r="H112" s="795"/>
      <c r="I112" s="795"/>
      <c r="J112" s="795"/>
      <c r="K112" s="795"/>
      <c r="L112" s="795"/>
      <c r="M112" s="795"/>
      <c r="N112" s="795"/>
      <c r="O112" s="795"/>
      <c r="P112" s="795"/>
      <c r="Q112" s="795"/>
      <c r="R112" s="795"/>
      <c r="S112" s="795"/>
      <c r="T112" s="795"/>
      <c r="U112" s="795"/>
      <c r="V112" s="795"/>
      <c r="W112" s="795"/>
      <c r="X112" s="795"/>
      <c r="Y112" s="795"/>
    </row>
    <row r="113" spans="1:25" ht="17.25" customHeight="1" x14ac:dyDescent="0.25">
      <c r="A113" s="796"/>
      <c r="B113" s="842"/>
      <c r="C113" s="843"/>
      <c r="D113" s="843"/>
      <c r="E113" s="794"/>
      <c r="F113" s="795"/>
      <c r="G113" s="795"/>
      <c r="H113" s="795"/>
      <c r="I113" s="795"/>
      <c r="J113" s="795"/>
      <c r="K113" s="795"/>
      <c r="L113" s="795"/>
      <c r="M113" s="795"/>
      <c r="N113" s="795"/>
      <c r="O113" s="795"/>
      <c r="P113" s="795"/>
      <c r="Q113" s="795"/>
      <c r="R113" s="795"/>
      <c r="S113" s="795"/>
      <c r="T113" s="795"/>
      <c r="U113" s="795"/>
      <c r="V113" s="795"/>
      <c r="W113" s="795"/>
      <c r="X113" s="795"/>
      <c r="Y113" s="795"/>
    </row>
    <row r="114" spans="1:25" ht="17.25" customHeight="1" x14ac:dyDescent="0.25">
      <c r="A114" s="796"/>
      <c r="B114" s="842"/>
      <c r="C114" s="843"/>
      <c r="D114" s="843"/>
      <c r="E114" s="794"/>
      <c r="F114" s="795"/>
      <c r="G114" s="795"/>
      <c r="H114" s="795"/>
      <c r="I114" s="795"/>
      <c r="J114" s="795"/>
      <c r="K114" s="795"/>
      <c r="L114" s="795"/>
      <c r="M114" s="795"/>
      <c r="N114" s="795"/>
      <c r="O114" s="795"/>
      <c r="P114" s="795"/>
      <c r="Q114" s="795"/>
      <c r="R114" s="795"/>
      <c r="S114" s="795"/>
      <c r="T114" s="795"/>
      <c r="U114" s="795"/>
      <c r="V114" s="795"/>
      <c r="W114" s="795"/>
      <c r="X114" s="795"/>
      <c r="Y114" s="795"/>
    </row>
    <row r="115" spans="1:25" ht="17.25" customHeight="1" x14ac:dyDescent="0.25">
      <c r="A115" s="796"/>
      <c r="B115" s="842"/>
      <c r="C115" s="843"/>
      <c r="D115" s="843"/>
      <c r="E115" s="794"/>
      <c r="F115" s="795"/>
      <c r="G115" s="795"/>
      <c r="H115" s="795"/>
      <c r="I115" s="795"/>
      <c r="J115" s="795"/>
      <c r="K115" s="795"/>
      <c r="L115" s="795"/>
      <c r="M115" s="795"/>
      <c r="N115" s="795"/>
      <c r="O115" s="795"/>
      <c r="P115" s="795"/>
      <c r="Q115" s="795"/>
      <c r="R115" s="795"/>
      <c r="S115" s="795"/>
      <c r="T115" s="795"/>
      <c r="U115" s="795"/>
      <c r="V115" s="795"/>
      <c r="W115" s="795"/>
      <c r="X115" s="795"/>
      <c r="Y115" s="795"/>
    </row>
    <row r="116" spans="1:25" ht="17.25" customHeight="1" x14ac:dyDescent="0.25">
      <c r="A116" s="796"/>
      <c r="B116" s="842"/>
      <c r="C116" s="843"/>
      <c r="D116" s="843"/>
      <c r="E116" s="794"/>
      <c r="F116" s="795"/>
      <c r="G116" s="795"/>
      <c r="H116" s="795"/>
      <c r="I116" s="795"/>
      <c r="J116" s="795"/>
      <c r="K116" s="795"/>
      <c r="L116" s="795"/>
      <c r="M116" s="795"/>
      <c r="N116" s="795"/>
      <c r="O116" s="795"/>
      <c r="P116" s="795"/>
      <c r="Q116" s="795"/>
      <c r="R116" s="795"/>
      <c r="S116" s="795"/>
      <c r="T116" s="795"/>
      <c r="U116" s="795"/>
      <c r="V116" s="795"/>
      <c r="W116" s="795"/>
      <c r="X116" s="795"/>
      <c r="Y116" s="795"/>
    </row>
    <row r="117" spans="1:25" ht="17.25" customHeight="1" x14ac:dyDescent="0.25">
      <c r="A117" s="796"/>
      <c r="B117" s="842"/>
      <c r="C117" s="843"/>
      <c r="D117" s="843"/>
      <c r="E117" s="794"/>
      <c r="F117" s="795"/>
      <c r="G117" s="795"/>
      <c r="H117" s="795"/>
      <c r="I117" s="795"/>
      <c r="J117" s="795"/>
      <c r="K117" s="795"/>
      <c r="L117" s="795"/>
      <c r="M117" s="795"/>
      <c r="N117" s="795"/>
      <c r="O117" s="795"/>
      <c r="P117" s="795"/>
      <c r="Q117" s="795"/>
      <c r="R117" s="795"/>
      <c r="S117" s="795"/>
      <c r="T117" s="795"/>
      <c r="U117" s="795"/>
      <c r="V117" s="795"/>
      <c r="W117" s="795"/>
      <c r="X117" s="795"/>
      <c r="Y117" s="795"/>
    </row>
    <row r="118" spans="1:25" ht="17.25" customHeight="1" x14ac:dyDescent="0.25">
      <c r="A118" s="796"/>
      <c r="B118" s="842"/>
      <c r="C118" s="843"/>
      <c r="D118" s="843"/>
      <c r="E118" s="794"/>
      <c r="F118" s="795"/>
      <c r="G118" s="795"/>
      <c r="H118" s="795"/>
      <c r="I118" s="795"/>
      <c r="J118" s="795"/>
      <c r="K118" s="795"/>
      <c r="L118" s="795"/>
      <c r="M118" s="795"/>
      <c r="N118" s="795"/>
      <c r="O118" s="795"/>
      <c r="P118" s="795"/>
      <c r="Q118" s="795"/>
      <c r="R118" s="795"/>
      <c r="S118" s="795"/>
      <c r="T118" s="795"/>
      <c r="U118" s="795"/>
      <c r="V118" s="795"/>
      <c r="W118" s="795"/>
      <c r="X118" s="795"/>
      <c r="Y118" s="795"/>
    </row>
    <row r="119" spans="1:25" ht="17.25" customHeight="1" x14ac:dyDescent="0.25">
      <c r="A119" s="796"/>
      <c r="B119" s="842"/>
      <c r="C119" s="843"/>
      <c r="D119" s="843"/>
      <c r="E119" s="794"/>
      <c r="F119" s="795"/>
      <c r="G119" s="795"/>
      <c r="H119" s="795"/>
      <c r="I119" s="795"/>
      <c r="J119" s="795"/>
      <c r="K119" s="795"/>
      <c r="L119" s="795"/>
      <c r="M119" s="795"/>
      <c r="N119" s="795"/>
      <c r="O119" s="795"/>
      <c r="P119" s="795"/>
      <c r="Q119" s="795"/>
      <c r="R119" s="795"/>
      <c r="S119" s="795"/>
      <c r="T119" s="795"/>
      <c r="U119" s="795"/>
      <c r="V119" s="795"/>
      <c r="W119" s="795"/>
      <c r="X119" s="795"/>
      <c r="Y119" s="795"/>
    </row>
    <row r="120" spans="1:25" ht="17.25" customHeight="1" x14ac:dyDescent="0.25">
      <c r="A120" s="796"/>
      <c r="B120" s="842"/>
      <c r="C120" s="843"/>
      <c r="D120" s="843"/>
      <c r="E120" s="794"/>
      <c r="F120" s="795"/>
      <c r="G120" s="795"/>
      <c r="H120" s="795"/>
      <c r="I120" s="795"/>
      <c r="J120" s="795"/>
      <c r="K120" s="795"/>
      <c r="L120" s="795"/>
      <c r="M120" s="795"/>
      <c r="N120" s="795"/>
      <c r="O120" s="795"/>
      <c r="P120" s="795"/>
      <c r="Q120" s="795"/>
      <c r="R120" s="795"/>
      <c r="S120" s="795"/>
      <c r="T120" s="795"/>
      <c r="U120" s="795"/>
      <c r="V120" s="795"/>
      <c r="W120" s="795"/>
      <c r="X120" s="795"/>
      <c r="Y120" s="795"/>
    </row>
    <row r="121" spans="1:25" ht="17.25" customHeight="1" x14ac:dyDescent="0.25">
      <c r="A121" s="796"/>
      <c r="B121" s="842"/>
      <c r="C121" s="843"/>
      <c r="D121" s="843"/>
      <c r="E121" s="794"/>
      <c r="F121" s="795"/>
      <c r="G121" s="795"/>
      <c r="H121" s="795"/>
      <c r="I121" s="795"/>
      <c r="J121" s="795"/>
      <c r="K121" s="795"/>
      <c r="L121" s="795"/>
      <c r="M121" s="795"/>
      <c r="N121" s="795"/>
      <c r="O121" s="795"/>
      <c r="P121" s="795"/>
      <c r="Q121" s="795"/>
      <c r="R121" s="795"/>
      <c r="S121" s="795"/>
      <c r="T121" s="795"/>
      <c r="U121" s="795"/>
      <c r="V121" s="795"/>
      <c r="W121" s="795"/>
      <c r="X121" s="795"/>
      <c r="Y121" s="795"/>
    </row>
    <row r="122" spans="1:25" ht="17.25" customHeight="1" x14ac:dyDescent="0.25">
      <c r="A122" s="796"/>
      <c r="B122" s="842"/>
      <c r="C122" s="843"/>
      <c r="D122" s="843"/>
      <c r="E122" s="794"/>
      <c r="F122" s="795"/>
      <c r="G122" s="795"/>
      <c r="H122" s="795"/>
      <c r="I122" s="795"/>
      <c r="J122" s="795"/>
      <c r="K122" s="795"/>
      <c r="L122" s="795"/>
      <c r="M122" s="795"/>
      <c r="N122" s="795"/>
      <c r="O122" s="795"/>
      <c r="P122" s="795"/>
      <c r="Q122" s="795"/>
      <c r="R122" s="795"/>
      <c r="S122" s="795"/>
      <c r="T122" s="795"/>
      <c r="U122" s="795"/>
      <c r="V122" s="795"/>
      <c r="W122" s="795"/>
      <c r="X122" s="795"/>
      <c r="Y122" s="795"/>
    </row>
    <row r="123" spans="1:25" ht="17.25" customHeight="1" x14ac:dyDescent="0.25">
      <c r="A123" s="796"/>
      <c r="B123" s="842"/>
      <c r="C123" s="843"/>
      <c r="D123" s="843"/>
      <c r="E123" s="794"/>
      <c r="F123" s="795"/>
      <c r="G123" s="795"/>
      <c r="H123" s="795"/>
      <c r="I123" s="795"/>
      <c r="J123" s="795"/>
      <c r="K123" s="795"/>
      <c r="L123" s="795"/>
      <c r="M123" s="795"/>
      <c r="N123" s="795"/>
      <c r="O123" s="795"/>
      <c r="P123" s="795"/>
      <c r="Q123" s="795"/>
      <c r="R123" s="795"/>
      <c r="S123" s="795"/>
      <c r="T123" s="795"/>
      <c r="U123" s="795"/>
      <c r="V123" s="795"/>
      <c r="W123" s="795"/>
      <c r="X123" s="795"/>
      <c r="Y123" s="795"/>
    </row>
    <row r="124" spans="1:25" ht="17.25" customHeight="1" x14ac:dyDescent="0.25">
      <c r="A124" s="796"/>
      <c r="B124" s="842"/>
      <c r="C124" s="843"/>
      <c r="D124" s="843"/>
      <c r="E124" s="794"/>
      <c r="F124" s="795"/>
      <c r="G124" s="795"/>
      <c r="H124" s="795"/>
      <c r="I124" s="795"/>
      <c r="J124" s="795"/>
      <c r="K124" s="795"/>
      <c r="L124" s="795"/>
      <c r="M124" s="795"/>
      <c r="N124" s="795"/>
      <c r="O124" s="795"/>
      <c r="P124" s="795"/>
      <c r="Q124" s="795"/>
      <c r="R124" s="795"/>
      <c r="S124" s="795"/>
      <c r="T124" s="795"/>
      <c r="U124" s="795"/>
      <c r="V124" s="795"/>
      <c r="W124" s="795"/>
      <c r="X124" s="795"/>
      <c r="Y124" s="795"/>
    </row>
    <row r="125" spans="1:25" ht="17.25" customHeight="1" x14ac:dyDescent="0.25">
      <c r="A125" s="796"/>
      <c r="B125" s="842"/>
      <c r="C125" s="843"/>
      <c r="D125" s="843"/>
      <c r="E125" s="794"/>
      <c r="F125" s="795"/>
      <c r="G125" s="795"/>
      <c r="H125" s="795"/>
      <c r="I125" s="795"/>
      <c r="J125" s="795"/>
      <c r="K125" s="795"/>
      <c r="L125" s="795"/>
      <c r="M125" s="795"/>
      <c r="N125" s="795"/>
      <c r="O125" s="795"/>
      <c r="P125" s="795"/>
      <c r="Q125" s="795"/>
      <c r="R125" s="795"/>
      <c r="S125" s="795"/>
      <c r="T125" s="795"/>
      <c r="U125" s="795"/>
      <c r="V125" s="795"/>
      <c r="W125" s="795"/>
      <c r="X125" s="795"/>
      <c r="Y125" s="795"/>
    </row>
    <row r="126" spans="1:25" ht="17.25" customHeight="1" x14ac:dyDescent="0.25">
      <c r="A126" s="796"/>
      <c r="B126" s="842"/>
      <c r="C126" s="843"/>
      <c r="D126" s="843"/>
      <c r="E126" s="794"/>
      <c r="F126" s="795"/>
      <c r="G126" s="795"/>
      <c r="H126" s="795"/>
      <c r="I126" s="795"/>
      <c r="J126" s="795"/>
      <c r="K126" s="795"/>
      <c r="L126" s="795"/>
      <c r="M126" s="795"/>
      <c r="N126" s="795"/>
      <c r="O126" s="795"/>
      <c r="P126" s="795"/>
      <c r="Q126" s="795"/>
      <c r="R126" s="795"/>
      <c r="S126" s="795"/>
      <c r="T126" s="795"/>
      <c r="U126" s="795"/>
      <c r="V126" s="795"/>
      <c r="W126" s="795"/>
      <c r="X126" s="795"/>
      <c r="Y126" s="795"/>
    </row>
    <row r="127" spans="1:25" ht="17.25" customHeight="1" x14ac:dyDescent="0.25">
      <c r="A127" s="796"/>
      <c r="B127" s="842"/>
      <c r="C127" s="843"/>
      <c r="D127" s="843"/>
      <c r="E127" s="794"/>
      <c r="F127" s="795"/>
      <c r="G127" s="795"/>
      <c r="H127" s="795"/>
      <c r="I127" s="795"/>
      <c r="J127" s="795"/>
      <c r="K127" s="795"/>
      <c r="L127" s="795"/>
      <c r="M127" s="795"/>
      <c r="N127" s="795"/>
      <c r="O127" s="795"/>
      <c r="P127" s="795"/>
      <c r="Q127" s="795"/>
      <c r="R127" s="795"/>
      <c r="S127" s="795"/>
      <c r="T127" s="795"/>
      <c r="U127" s="795"/>
      <c r="V127" s="795"/>
      <c r="W127" s="795"/>
      <c r="X127" s="795"/>
      <c r="Y127" s="795"/>
    </row>
    <row r="128" spans="1:25" ht="17.25" customHeight="1" x14ac:dyDescent="0.25">
      <c r="A128" s="796"/>
      <c r="B128" s="842"/>
      <c r="C128" s="843"/>
      <c r="D128" s="843"/>
      <c r="E128" s="794"/>
      <c r="F128" s="795"/>
      <c r="G128" s="795"/>
      <c r="H128" s="795"/>
      <c r="I128" s="795"/>
      <c r="J128" s="795"/>
      <c r="K128" s="795"/>
      <c r="L128" s="795"/>
      <c r="M128" s="795"/>
      <c r="N128" s="795"/>
      <c r="O128" s="795"/>
      <c r="P128" s="795"/>
      <c r="Q128" s="795"/>
      <c r="R128" s="795"/>
      <c r="S128" s="795"/>
      <c r="T128" s="795"/>
      <c r="U128" s="795"/>
      <c r="V128" s="795"/>
      <c r="W128" s="795"/>
      <c r="X128" s="795"/>
      <c r="Y128" s="795"/>
    </row>
    <row r="129" spans="1:25" ht="17.25" customHeight="1" x14ac:dyDescent="0.25">
      <c r="A129" s="796"/>
      <c r="B129" s="842"/>
      <c r="C129" s="843"/>
      <c r="D129" s="843"/>
      <c r="E129" s="794"/>
      <c r="F129" s="795"/>
      <c r="G129" s="795"/>
      <c r="H129" s="795"/>
      <c r="I129" s="795"/>
      <c r="J129" s="795"/>
      <c r="K129" s="795"/>
      <c r="L129" s="795"/>
      <c r="M129" s="795"/>
      <c r="N129" s="795"/>
      <c r="O129" s="795"/>
      <c r="P129" s="795"/>
      <c r="Q129" s="795"/>
      <c r="R129" s="795"/>
      <c r="S129" s="795"/>
      <c r="T129" s="795"/>
      <c r="U129" s="795"/>
      <c r="V129" s="795"/>
      <c r="W129" s="795"/>
      <c r="X129" s="795"/>
      <c r="Y129" s="795"/>
    </row>
    <row r="130" spans="1:25" ht="17.25" customHeight="1" x14ac:dyDescent="0.25">
      <c r="A130" s="796"/>
      <c r="B130" s="842"/>
      <c r="C130" s="843"/>
      <c r="D130" s="843"/>
      <c r="E130" s="794"/>
      <c r="F130" s="795"/>
      <c r="G130" s="795"/>
      <c r="H130" s="795"/>
      <c r="I130" s="795"/>
      <c r="J130" s="795"/>
      <c r="K130" s="795"/>
      <c r="L130" s="795"/>
      <c r="M130" s="795"/>
      <c r="N130" s="795"/>
      <c r="O130" s="795"/>
      <c r="P130" s="795"/>
      <c r="Q130" s="795"/>
      <c r="R130" s="795"/>
      <c r="S130" s="795"/>
      <c r="T130" s="795"/>
      <c r="U130" s="795"/>
      <c r="V130" s="795"/>
      <c r="W130" s="795"/>
      <c r="X130" s="795"/>
      <c r="Y130" s="795"/>
    </row>
    <row r="131" spans="1:25" ht="17.25" customHeight="1" x14ac:dyDescent="0.25">
      <c r="A131" s="796"/>
      <c r="B131" s="842"/>
      <c r="C131" s="843"/>
      <c r="D131" s="843"/>
      <c r="E131" s="794"/>
      <c r="F131" s="795"/>
      <c r="G131" s="795"/>
      <c r="H131" s="795"/>
      <c r="I131" s="795"/>
      <c r="J131" s="795"/>
      <c r="K131" s="795"/>
      <c r="L131" s="795"/>
      <c r="M131" s="795"/>
      <c r="N131" s="795"/>
      <c r="O131" s="795"/>
      <c r="P131" s="795"/>
      <c r="Q131" s="795"/>
      <c r="R131" s="795"/>
      <c r="S131" s="795"/>
      <c r="T131" s="795"/>
      <c r="U131" s="795"/>
      <c r="V131" s="795"/>
      <c r="W131" s="795"/>
      <c r="X131" s="795"/>
      <c r="Y131" s="795"/>
    </row>
    <row r="132" spans="1:25" ht="17.25" customHeight="1" x14ac:dyDescent="0.25">
      <c r="A132" s="796"/>
      <c r="B132" s="842"/>
      <c r="C132" s="843"/>
      <c r="D132" s="843"/>
      <c r="E132" s="794"/>
      <c r="F132" s="795"/>
      <c r="G132" s="795"/>
      <c r="H132" s="795"/>
      <c r="I132" s="795"/>
      <c r="J132" s="795"/>
      <c r="K132" s="795"/>
      <c r="L132" s="795"/>
      <c r="M132" s="795"/>
      <c r="N132" s="795"/>
      <c r="O132" s="795"/>
      <c r="P132" s="795"/>
      <c r="Q132" s="795"/>
      <c r="R132" s="795"/>
      <c r="S132" s="795"/>
      <c r="T132" s="795"/>
      <c r="U132" s="795"/>
      <c r="V132" s="795"/>
      <c r="W132" s="795"/>
      <c r="X132" s="795"/>
      <c r="Y132" s="795"/>
    </row>
    <row r="133" spans="1:25" ht="17.25" customHeight="1" x14ac:dyDescent="0.25">
      <c r="A133" s="796"/>
      <c r="B133" s="842"/>
      <c r="C133" s="843"/>
      <c r="D133" s="843"/>
      <c r="E133" s="794"/>
      <c r="F133" s="795"/>
      <c r="G133" s="795"/>
      <c r="H133" s="795"/>
      <c r="I133" s="795"/>
      <c r="J133" s="795"/>
      <c r="K133" s="795"/>
      <c r="L133" s="795"/>
      <c r="M133" s="795"/>
      <c r="N133" s="795"/>
      <c r="O133" s="795"/>
      <c r="P133" s="795"/>
      <c r="Q133" s="795"/>
      <c r="R133" s="795"/>
      <c r="S133" s="795"/>
      <c r="T133" s="795"/>
      <c r="U133" s="795"/>
      <c r="V133" s="795"/>
      <c r="W133" s="795"/>
      <c r="X133" s="795"/>
      <c r="Y133" s="795"/>
    </row>
    <row r="134" spans="1:25" ht="17.25" customHeight="1" x14ac:dyDescent="0.25">
      <c r="A134" s="796"/>
      <c r="B134" s="842"/>
      <c r="C134" s="843"/>
      <c r="D134" s="843"/>
      <c r="E134" s="794"/>
      <c r="F134" s="795"/>
      <c r="G134" s="795"/>
      <c r="H134" s="795"/>
      <c r="I134" s="795"/>
      <c r="J134" s="795"/>
      <c r="K134" s="795"/>
      <c r="L134" s="795"/>
      <c r="M134" s="795"/>
      <c r="N134" s="795"/>
      <c r="O134" s="795"/>
      <c r="P134" s="795"/>
      <c r="Q134" s="795"/>
      <c r="R134" s="795"/>
      <c r="S134" s="795"/>
      <c r="T134" s="795"/>
      <c r="U134" s="795"/>
      <c r="V134" s="795"/>
      <c r="W134" s="795"/>
      <c r="X134" s="795"/>
      <c r="Y134" s="795"/>
    </row>
    <row r="135" spans="1:25" ht="17.25" customHeight="1" x14ac:dyDescent="0.25">
      <c r="A135" s="796"/>
      <c r="B135" s="842"/>
      <c r="C135" s="843"/>
      <c r="D135" s="843"/>
      <c r="E135" s="794"/>
      <c r="F135" s="795"/>
      <c r="G135" s="795"/>
      <c r="H135" s="795"/>
      <c r="I135" s="795"/>
      <c r="J135" s="795"/>
      <c r="K135" s="795"/>
      <c r="L135" s="795"/>
      <c r="M135" s="795"/>
      <c r="N135" s="795"/>
      <c r="O135" s="795"/>
      <c r="P135" s="795"/>
      <c r="Q135" s="795"/>
      <c r="R135" s="795"/>
      <c r="S135" s="795"/>
      <c r="T135" s="795"/>
      <c r="U135" s="795"/>
      <c r="V135" s="795"/>
      <c r="W135" s="795"/>
      <c r="X135" s="795"/>
      <c r="Y135" s="795"/>
    </row>
    <row r="136" spans="1:25" ht="17.25" customHeight="1" x14ac:dyDescent="0.25">
      <c r="A136" s="796"/>
      <c r="B136" s="842"/>
      <c r="C136" s="843"/>
      <c r="D136" s="843"/>
      <c r="E136" s="794"/>
      <c r="F136" s="795"/>
      <c r="G136" s="795"/>
      <c r="H136" s="795"/>
      <c r="I136" s="795"/>
      <c r="J136" s="795"/>
      <c r="K136" s="795"/>
      <c r="L136" s="795"/>
      <c r="M136" s="795"/>
      <c r="N136" s="795"/>
      <c r="O136" s="795"/>
      <c r="P136" s="795"/>
      <c r="Q136" s="795"/>
      <c r="R136" s="795"/>
      <c r="S136" s="795"/>
      <c r="T136" s="795"/>
      <c r="U136" s="795"/>
      <c r="V136" s="795"/>
      <c r="W136" s="795"/>
      <c r="X136" s="795"/>
      <c r="Y136" s="795"/>
    </row>
    <row r="137" spans="1:25" ht="17.25" customHeight="1" x14ac:dyDescent="0.25">
      <c r="A137" s="796"/>
      <c r="B137" s="842"/>
      <c r="C137" s="843"/>
      <c r="D137" s="843"/>
      <c r="E137" s="794"/>
      <c r="F137" s="795"/>
      <c r="G137" s="795"/>
      <c r="H137" s="795"/>
      <c r="I137" s="795"/>
      <c r="J137" s="795"/>
      <c r="K137" s="795"/>
      <c r="L137" s="795"/>
      <c r="M137" s="795"/>
      <c r="N137" s="795"/>
      <c r="O137" s="795"/>
      <c r="P137" s="795"/>
      <c r="Q137" s="795"/>
      <c r="R137" s="795"/>
      <c r="S137" s="795"/>
      <c r="T137" s="795"/>
      <c r="U137" s="795"/>
      <c r="V137" s="795"/>
      <c r="W137" s="795"/>
      <c r="X137" s="795"/>
      <c r="Y137" s="795"/>
    </row>
    <row r="138" spans="1:25" ht="17.25" customHeight="1" x14ac:dyDescent="0.25">
      <c r="A138" s="796"/>
      <c r="B138" s="842"/>
      <c r="C138" s="843"/>
      <c r="D138" s="843"/>
      <c r="E138" s="794"/>
      <c r="F138" s="795"/>
      <c r="G138" s="795"/>
      <c r="H138" s="795"/>
      <c r="I138" s="795"/>
      <c r="J138" s="795"/>
      <c r="K138" s="795"/>
      <c r="L138" s="795"/>
      <c r="M138" s="795"/>
      <c r="N138" s="795"/>
      <c r="O138" s="795"/>
      <c r="P138" s="795"/>
      <c r="Q138" s="795"/>
      <c r="R138" s="795"/>
      <c r="S138" s="795"/>
      <c r="T138" s="795"/>
      <c r="U138" s="795"/>
      <c r="V138" s="795"/>
      <c r="W138" s="795"/>
      <c r="X138" s="795"/>
      <c r="Y138" s="795"/>
    </row>
    <row r="139" spans="1:25" ht="17.25" customHeight="1" x14ac:dyDescent="0.25">
      <c r="A139" s="796"/>
      <c r="B139" s="842"/>
      <c r="C139" s="843"/>
      <c r="D139" s="843"/>
      <c r="E139" s="794"/>
      <c r="F139" s="795"/>
      <c r="G139" s="795"/>
      <c r="H139" s="795"/>
      <c r="I139" s="795"/>
      <c r="J139" s="795"/>
      <c r="K139" s="795"/>
      <c r="L139" s="795"/>
      <c r="M139" s="795"/>
      <c r="N139" s="795"/>
      <c r="O139" s="795"/>
      <c r="P139" s="795"/>
      <c r="Q139" s="795"/>
      <c r="R139" s="795"/>
      <c r="S139" s="795"/>
      <c r="T139" s="795"/>
      <c r="U139" s="795"/>
      <c r="V139" s="795"/>
      <c r="W139" s="795"/>
      <c r="X139" s="795"/>
      <c r="Y139" s="795"/>
    </row>
    <row r="140" spans="1:25" ht="17.25" customHeight="1" x14ac:dyDescent="0.25">
      <c r="A140" s="796"/>
      <c r="B140" s="842"/>
      <c r="C140" s="843"/>
      <c r="D140" s="843"/>
      <c r="E140" s="794"/>
      <c r="F140" s="795"/>
      <c r="G140" s="795"/>
      <c r="H140" s="795"/>
      <c r="I140" s="795"/>
      <c r="J140" s="795"/>
      <c r="K140" s="795"/>
      <c r="L140" s="795"/>
      <c r="M140" s="795"/>
      <c r="N140" s="795"/>
      <c r="O140" s="795"/>
      <c r="P140" s="795"/>
      <c r="Q140" s="795"/>
      <c r="R140" s="795"/>
      <c r="S140" s="795"/>
      <c r="T140" s="795"/>
      <c r="U140" s="795"/>
      <c r="V140" s="795"/>
      <c r="W140" s="795"/>
      <c r="X140" s="795"/>
      <c r="Y140" s="795"/>
    </row>
    <row r="141" spans="1:25" ht="17.25" customHeight="1" x14ac:dyDescent="0.25">
      <c r="A141" s="796"/>
      <c r="B141" s="842"/>
      <c r="C141" s="843"/>
      <c r="D141" s="843"/>
      <c r="E141" s="794"/>
      <c r="F141" s="795"/>
      <c r="G141" s="795"/>
      <c r="H141" s="795"/>
      <c r="I141" s="795"/>
      <c r="J141" s="795"/>
      <c r="K141" s="795"/>
      <c r="L141" s="795"/>
      <c r="M141" s="795"/>
      <c r="N141" s="795"/>
      <c r="O141" s="795"/>
      <c r="P141" s="795"/>
      <c r="Q141" s="795"/>
      <c r="R141" s="795"/>
      <c r="S141" s="795"/>
      <c r="T141" s="795"/>
      <c r="U141" s="795"/>
      <c r="V141" s="795"/>
      <c r="W141" s="795"/>
      <c r="X141" s="795"/>
      <c r="Y141" s="795"/>
    </row>
    <row r="142" spans="1:25" ht="17.25" customHeight="1" x14ac:dyDescent="0.25">
      <c r="A142" s="796"/>
      <c r="B142" s="842"/>
      <c r="C142" s="843"/>
      <c r="D142" s="843"/>
      <c r="E142" s="794"/>
      <c r="F142" s="795"/>
      <c r="G142" s="795"/>
      <c r="H142" s="795"/>
      <c r="I142" s="795"/>
      <c r="J142" s="795"/>
      <c r="K142" s="795"/>
      <c r="L142" s="795"/>
      <c r="M142" s="795"/>
      <c r="N142" s="795"/>
      <c r="O142" s="795"/>
      <c r="P142" s="795"/>
      <c r="Q142" s="795"/>
      <c r="R142" s="795"/>
      <c r="S142" s="795"/>
      <c r="T142" s="795"/>
      <c r="U142" s="795"/>
      <c r="V142" s="795"/>
      <c r="W142" s="795"/>
      <c r="X142" s="795"/>
      <c r="Y142" s="795"/>
    </row>
    <row r="143" spans="1:25" ht="17.25" customHeight="1" x14ac:dyDescent="0.25">
      <c r="A143" s="796"/>
      <c r="B143" s="842"/>
      <c r="C143" s="843"/>
      <c r="D143" s="843"/>
      <c r="E143" s="794"/>
      <c r="F143" s="795"/>
      <c r="G143" s="795"/>
      <c r="H143" s="795"/>
      <c r="I143" s="795"/>
      <c r="J143" s="795"/>
      <c r="K143" s="795"/>
      <c r="L143" s="795"/>
      <c r="M143" s="795"/>
      <c r="N143" s="795"/>
      <c r="O143" s="795"/>
      <c r="P143" s="795"/>
      <c r="Q143" s="795"/>
      <c r="R143" s="795"/>
      <c r="S143" s="795"/>
      <c r="T143" s="795"/>
      <c r="U143" s="795"/>
      <c r="V143" s="795"/>
      <c r="W143" s="795"/>
      <c r="X143" s="795"/>
      <c r="Y143" s="795"/>
    </row>
    <row r="144" spans="1:25" ht="17.25" customHeight="1" x14ac:dyDescent="0.25">
      <c r="A144" s="796"/>
      <c r="B144" s="842"/>
      <c r="C144" s="843"/>
      <c r="D144" s="843"/>
      <c r="E144" s="794"/>
      <c r="F144" s="795"/>
      <c r="G144" s="795"/>
      <c r="H144" s="795"/>
      <c r="I144" s="795"/>
      <c r="J144" s="795"/>
      <c r="K144" s="795"/>
      <c r="L144" s="795"/>
      <c r="M144" s="795"/>
      <c r="N144" s="795"/>
      <c r="O144" s="795"/>
      <c r="P144" s="795"/>
      <c r="Q144" s="795"/>
      <c r="R144" s="795"/>
      <c r="S144" s="795"/>
      <c r="T144" s="795"/>
      <c r="U144" s="795"/>
      <c r="V144" s="795"/>
      <c r="W144" s="795"/>
      <c r="X144" s="795"/>
      <c r="Y144" s="795"/>
    </row>
    <row r="145" spans="1:25" ht="17.25" customHeight="1" x14ac:dyDescent="0.25">
      <c r="A145" s="796"/>
      <c r="B145" s="842"/>
      <c r="C145" s="843"/>
      <c r="D145" s="843"/>
      <c r="E145" s="794"/>
      <c r="F145" s="795"/>
      <c r="G145" s="795"/>
      <c r="H145" s="795"/>
      <c r="I145" s="795"/>
      <c r="J145" s="795"/>
      <c r="K145" s="795"/>
      <c r="L145" s="795"/>
      <c r="M145" s="795"/>
      <c r="N145" s="795"/>
      <c r="O145" s="795"/>
      <c r="P145" s="795"/>
      <c r="Q145" s="795"/>
      <c r="R145" s="795"/>
      <c r="S145" s="795"/>
      <c r="T145" s="795"/>
      <c r="U145" s="795"/>
      <c r="V145" s="795"/>
      <c r="W145" s="795"/>
      <c r="X145" s="795"/>
      <c r="Y145" s="795"/>
    </row>
    <row r="146" spans="1:25" ht="17.25" customHeight="1" x14ac:dyDescent="0.25">
      <c r="A146" s="796"/>
      <c r="B146" s="842"/>
      <c r="C146" s="843"/>
      <c r="D146" s="843"/>
      <c r="E146" s="794"/>
      <c r="F146" s="795"/>
      <c r="G146" s="795"/>
      <c r="H146" s="795"/>
      <c r="I146" s="795"/>
      <c r="J146" s="795"/>
      <c r="K146" s="795"/>
      <c r="L146" s="795"/>
      <c r="M146" s="795"/>
      <c r="N146" s="795"/>
      <c r="O146" s="795"/>
      <c r="P146" s="795"/>
      <c r="Q146" s="795"/>
      <c r="R146" s="795"/>
      <c r="S146" s="795"/>
      <c r="T146" s="795"/>
      <c r="U146" s="795"/>
      <c r="V146" s="795"/>
      <c r="W146" s="795"/>
      <c r="X146" s="795"/>
      <c r="Y146" s="795"/>
    </row>
    <row r="147" spans="1:25" ht="17.25" customHeight="1" x14ac:dyDescent="0.25">
      <c r="A147" s="796"/>
      <c r="B147" s="842"/>
      <c r="C147" s="843"/>
      <c r="D147" s="843"/>
      <c r="E147" s="794"/>
      <c r="F147" s="795"/>
      <c r="G147" s="795"/>
      <c r="H147" s="795"/>
      <c r="I147" s="795"/>
      <c r="J147" s="795"/>
      <c r="K147" s="795"/>
      <c r="L147" s="795"/>
      <c r="M147" s="795"/>
      <c r="N147" s="795"/>
      <c r="O147" s="795"/>
      <c r="P147" s="795"/>
      <c r="Q147" s="795"/>
      <c r="R147" s="795"/>
      <c r="S147" s="795"/>
      <c r="T147" s="795"/>
      <c r="U147" s="795"/>
      <c r="V147" s="795"/>
      <c r="W147" s="795"/>
      <c r="X147" s="795"/>
      <c r="Y147" s="795"/>
    </row>
    <row r="148" spans="1:25" ht="17.25" customHeight="1" x14ac:dyDescent="0.25">
      <c r="A148" s="796"/>
      <c r="B148" s="842"/>
      <c r="C148" s="843"/>
      <c r="D148" s="843"/>
      <c r="E148" s="794"/>
      <c r="F148" s="795"/>
      <c r="G148" s="795"/>
      <c r="H148" s="795"/>
      <c r="I148" s="795"/>
      <c r="J148" s="795"/>
      <c r="K148" s="795"/>
      <c r="L148" s="795"/>
      <c r="M148" s="795"/>
      <c r="N148" s="795"/>
      <c r="O148" s="795"/>
      <c r="P148" s="795"/>
      <c r="Q148" s="795"/>
      <c r="R148" s="795"/>
      <c r="S148" s="795"/>
      <c r="T148" s="795"/>
      <c r="U148" s="795"/>
      <c r="V148" s="795"/>
      <c r="W148" s="795"/>
      <c r="X148" s="795"/>
      <c r="Y148" s="795"/>
    </row>
    <row r="149" spans="1:25" ht="17.25" customHeight="1" x14ac:dyDescent="0.25">
      <c r="A149" s="796"/>
      <c r="B149" s="842"/>
      <c r="C149" s="843"/>
      <c r="D149" s="843"/>
      <c r="E149" s="794"/>
      <c r="F149" s="795"/>
      <c r="G149" s="795"/>
      <c r="H149" s="795"/>
      <c r="I149" s="795"/>
      <c r="J149" s="795"/>
      <c r="K149" s="795"/>
      <c r="L149" s="795"/>
      <c r="M149" s="795"/>
      <c r="N149" s="795"/>
      <c r="O149" s="795"/>
      <c r="P149" s="795"/>
      <c r="Q149" s="795"/>
      <c r="R149" s="795"/>
      <c r="S149" s="795"/>
      <c r="T149" s="795"/>
      <c r="U149" s="795"/>
      <c r="V149" s="795"/>
      <c r="W149" s="795"/>
      <c r="X149" s="795"/>
      <c r="Y149" s="795"/>
    </row>
    <row r="150" spans="1:25" ht="17.25" customHeight="1" x14ac:dyDescent="0.25">
      <c r="A150" s="796"/>
      <c r="B150" s="842"/>
      <c r="C150" s="843"/>
      <c r="D150" s="843"/>
      <c r="E150" s="794"/>
      <c r="F150" s="795"/>
      <c r="G150" s="795"/>
      <c r="H150" s="795"/>
      <c r="I150" s="795"/>
      <c r="J150" s="795"/>
      <c r="K150" s="795"/>
      <c r="L150" s="795"/>
      <c r="M150" s="795"/>
      <c r="N150" s="795"/>
      <c r="O150" s="795"/>
      <c r="P150" s="795"/>
      <c r="Q150" s="795"/>
      <c r="R150" s="795"/>
      <c r="S150" s="795"/>
      <c r="T150" s="795"/>
      <c r="U150" s="795"/>
      <c r="V150" s="795"/>
      <c r="W150" s="795"/>
      <c r="X150" s="795"/>
      <c r="Y150" s="795"/>
    </row>
    <row r="151" spans="1:25" ht="17.25" customHeight="1" x14ac:dyDescent="0.25">
      <c r="A151" s="796"/>
      <c r="B151" s="842"/>
      <c r="C151" s="843"/>
      <c r="D151" s="843"/>
      <c r="E151" s="794"/>
      <c r="F151" s="795"/>
      <c r="G151" s="795"/>
      <c r="H151" s="795"/>
      <c r="I151" s="795"/>
      <c r="J151" s="795"/>
      <c r="K151" s="795"/>
      <c r="L151" s="795"/>
      <c r="M151" s="795"/>
      <c r="N151" s="795"/>
      <c r="O151" s="795"/>
      <c r="P151" s="795"/>
      <c r="Q151" s="795"/>
      <c r="R151" s="795"/>
      <c r="S151" s="795"/>
      <c r="T151" s="795"/>
      <c r="U151" s="795"/>
      <c r="V151" s="795"/>
      <c r="W151" s="795"/>
      <c r="X151" s="795"/>
      <c r="Y151" s="795"/>
    </row>
    <row r="152" spans="1:25" ht="17.25" customHeight="1" x14ac:dyDescent="0.25">
      <c r="A152" s="796"/>
      <c r="B152" s="842"/>
      <c r="C152" s="843"/>
      <c r="D152" s="843"/>
      <c r="E152" s="794"/>
      <c r="F152" s="795"/>
      <c r="G152" s="795"/>
      <c r="H152" s="795"/>
      <c r="I152" s="795"/>
      <c r="J152" s="795"/>
      <c r="K152" s="795"/>
      <c r="L152" s="795"/>
      <c r="M152" s="795"/>
      <c r="N152" s="795"/>
      <c r="O152" s="795"/>
      <c r="P152" s="795"/>
      <c r="Q152" s="795"/>
      <c r="R152" s="795"/>
      <c r="S152" s="795"/>
      <c r="T152" s="795"/>
      <c r="U152" s="795"/>
      <c r="V152" s="795"/>
      <c r="W152" s="795"/>
      <c r="X152" s="795"/>
      <c r="Y152" s="795"/>
    </row>
    <row r="153" spans="1:25" ht="17.25" customHeight="1" x14ac:dyDescent="0.25">
      <c r="A153" s="796"/>
      <c r="B153" s="842"/>
      <c r="C153" s="843"/>
      <c r="D153" s="843"/>
      <c r="E153" s="794"/>
      <c r="F153" s="795"/>
      <c r="G153" s="795"/>
      <c r="H153" s="795"/>
      <c r="I153" s="795"/>
      <c r="J153" s="795"/>
      <c r="K153" s="795"/>
      <c r="L153" s="795"/>
      <c r="M153" s="795"/>
      <c r="N153" s="795"/>
      <c r="O153" s="795"/>
      <c r="P153" s="795"/>
      <c r="Q153" s="795"/>
      <c r="R153" s="795"/>
      <c r="S153" s="795"/>
      <c r="T153" s="795"/>
      <c r="U153" s="795"/>
      <c r="V153" s="795"/>
      <c r="W153" s="795"/>
      <c r="X153" s="795"/>
      <c r="Y153" s="795"/>
    </row>
    <row r="154" spans="1:25" ht="17.25" customHeight="1" x14ac:dyDescent="0.25">
      <c r="A154" s="796"/>
      <c r="B154" s="842"/>
      <c r="C154" s="843"/>
      <c r="D154" s="843"/>
      <c r="E154" s="794"/>
      <c r="F154" s="795"/>
      <c r="G154" s="795"/>
      <c r="H154" s="795"/>
      <c r="I154" s="795"/>
      <c r="J154" s="795"/>
      <c r="K154" s="795"/>
      <c r="L154" s="795"/>
      <c r="M154" s="795"/>
      <c r="N154" s="795"/>
      <c r="O154" s="795"/>
      <c r="P154" s="795"/>
      <c r="Q154" s="795"/>
      <c r="R154" s="795"/>
      <c r="S154" s="795"/>
      <c r="T154" s="795"/>
      <c r="U154" s="795"/>
      <c r="V154" s="795"/>
      <c r="W154" s="795"/>
      <c r="X154" s="795"/>
      <c r="Y154" s="795"/>
    </row>
    <row r="155" spans="1:25" ht="17.25" customHeight="1" x14ac:dyDescent="0.25">
      <c r="A155" s="796"/>
      <c r="B155" s="842"/>
      <c r="C155" s="843"/>
      <c r="D155" s="843"/>
      <c r="E155" s="794"/>
      <c r="F155" s="795"/>
      <c r="G155" s="795"/>
      <c r="H155" s="795"/>
      <c r="I155" s="795"/>
      <c r="J155" s="795"/>
      <c r="K155" s="795"/>
      <c r="L155" s="795"/>
      <c r="M155" s="795"/>
      <c r="N155" s="795"/>
      <c r="O155" s="795"/>
      <c r="P155" s="795"/>
      <c r="Q155" s="795"/>
      <c r="R155" s="795"/>
      <c r="S155" s="795"/>
      <c r="T155" s="795"/>
      <c r="U155" s="795"/>
      <c r="V155" s="795"/>
      <c r="W155" s="795"/>
      <c r="X155" s="795"/>
      <c r="Y155" s="795"/>
    </row>
    <row r="156" spans="1:25" ht="17.25" customHeight="1" x14ac:dyDescent="0.25">
      <c r="A156" s="796"/>
      <c r="B156" s="842"/>
      <c r="C156" s="843"/>
      <c r="D156" s="843"/>
      <c r="E156" s="794"/>
      <c r="F156" s="795"/>
      <c r="G156" s="795"/>
      <c r="H156" s="795"/>
      <c r="I156" s="795"/>
      <c r="J156" s="795"/>
      <c r="K156" s="795"/>
      <c r="L156" s="795"/>
      <c r="M156" s="795"/>
      <c r="N156" s="795"/>
      <c r="O156" s="795"/>
      <c r="P156" s="795"/>
      <c r="Q156" s="795"/>
      <c r="R156" s="795"/>
      <c r="S156" s="795"/>
      <c r="T156" s="795"/>
      <c r="U156" s="795"/>
      <c r="V156" s="795"/>
      <c r="W156" s="795"/>
      <c r="X156" s="795"/>
      <c r="Y156" s="795"/>
    </row>
    <row r="157" spans="1:25" ht="17.25" customHeight="1" x14ac:dyDescent="0.25">
      <c r="A157" s="796"/>
      <c r="B157" s="842"/>
      <c r="C157" s="843"/>
      <c r="D157" s="843"/>
      <c r="E157" s="794"/>
      <c r="F157" s="795"/>
      <c r="G157" s="795"/>
      <c r="H157" s="795"/>
      <c r="I157" s="795"/>
      <c r="J157" s="795"/>
      <c r="K157" s="795"/>
      <c r="L157" s="795"/>
      <c r="M157" s="795"/>
      <c r="N157" s="795"/>
      <c r="O157" s="795"/>
      <c r="P157" s="795"/>
      <c r="Q157" s="795"/>
      <c r="R157" s="795"/>
      <c r="S157" s="795"/>
      <c r="T157" s="795"/>
      <c r="U157" s="795"/>
      <c r="V157" s="795"/>
      <c r="W157" s="795"/>
      <c r="X157" s="795"/>
      <c r="Y157" s="795"/>
    </row>
    <row r="158" spans="1:25" ht="17.25" customHeight="1" x14ac:dyDescent="0.25">
      <c r="A158" s="796"/>
      <c r="B158" s="842"/>
      <c r="C158" s="843"/>
      <c r="D158" s="843"/>
      <c r="E158" s="794"/>
      <c r="F158" s="795"/>
      <c r="G158" s="795"/>
      <c r="H158" s="795"/>
      <c r="I158" s="795"/>
      <c r="J158" s="795"/>
      <c r="K158" s="795"/>
      <c r="L158" s="795"/>
      <c r="M158" s="795"/>
      <c r="N158" s="795"/>
      <c r="O158" s="795"/>
      <c r="P158" s="795"/>
      <c r="Q158" s="795"/>
      <c r="R158" s="795"/>
      <c r="S158" s="795"/>
      <c r="T158" s="795"/>
      <c r="U158" s="795"/>
      <c r="V158" s="795"/>
      <c r="W158" s="795"/>
      <c r="X158" s="795"/>
      <c r="Y158" s="795"/>
    </row>
    <row r="159" spans="1:25" ht="17.25" customHeight="1" x14ac:dyDescent="0.25">
      <c r="A159" s="796"/>
      <c r="B159" s="842"/>
      <c r="C159" s="843"/>
      <c r="D159" s="843"/>
      <c r="E159" s="794"/>
      <c r="F159" s="795"/>
      <c r="G159" s="795"/>
      <c r="H159" s="795"/>
      <c r="I159" s="795"/>
      <c r="J159" s="795"/>
      <c r="K159" s="795"/>
      <c r="L159" s="795"/>
      <c r="M159" s="795"/>
      <c r="N159" s="795"/>
      <c r="O159" s="795"/>
      <c r="P159" s="795"/>
      <c r="Q159" s="795"/>
      <c r="R159" s="795"/>
      <c r="S159" s="795"/>
      <c r="T159" s="795"/>
      <c r="U159" s="795"/>
      <c r="V159" s="795"/>
      <c r="W159" s="795"/>
      <c r="X159" s="795"/>
      <c r="Y159" s="795"/>
    </row>
    <row r="160" spans="1:25" ht="17.25" customHeight="1" x14ac:dyDescent="0.25">
      <c r="A160" s="796"/>
      <c r="B160" s="842"/>
      <c r="C160" s="843"/>
      <c r="D160" s="843"/>
      <c r="E160" s="794"/>
      <c r="F160" s="795"/>
      <c r="G160" s="795"/>
      <c r="H160" s="795"/>
      <c r="I160" s="795"/>
      <c r="J160" s="795"/>
      <c r="K160" s="795"/>
      <c r="L160" s="795"/>
      <c r="M160" s="795"/>
      <c r="N160" s="795"/>
      <c r="O160" s="795"/>
      <c r="P160" s="795"/>
      <c r="Q160" s="795"/>
      <c r="R160" s="795"/>
      <c r="S160" s="795"/>
      <c r="T160" s="795"/>
      <c r="U160" s="795"/>
      <c r="V160" s="795"/>
      <c r="W160" s="795"/>
      <c r="X160" s="795"/>
      <c r="Y160" s="795"/>
    </row>
    <row r="161" spans="1:25" ht="17.25" customHeight="1" x14ac:dyDescent="0.25">
      <c r="A161" s="796"/>
      <c r="B161" s="842"/>
      <c r="C161" s="843"/>
      <c r="D161" s="843"/>
      <c r="E161" s="794"/>
      <c r="F161" s="795"/>
      <c r="G161" s="795"/>
      <c r="H161" s="795"/>
      <c r="I161" s="795"/>
      <c r="J161" s="795"/>
      <c r="K161" s="795"/>
      <c r="L161" s="795"/>
      <c r="M161" s="795"/>
      <c r="N161" s="795"/>
      <c r="O161" s="795"/>
      <c r="P161" s="795"/>
      <c r="Q161" s="795"/>
      <c r="R161" s="795"/>
      <c r="S161" s="795"/>
      <c r="T161" s="795"/>
      <c r="U161" s="795"/>
      <c r="V161" s="795"/>
      <c r="W161" s="795"/>
      <c r="X161" s="795"/>
      <c r="Y161" s="795"/>
    </row>
    <row r="162" spans="1:25" ht="17.25" customHeight="1" x14ac:dyDescent="0.25">
      <c r="A162" s="796"/>
      <c r="B162" s="842"/>
      <c r="C162" s="843"/>
      <c r="D162" s="843"/>
      <c r="E162" s="794"/>
      <c r="F162" s="795"/>
      <c r="G162" s="795"/>
      <c r="H162" s="795"/>
      <c r="I162" s="795"/>
      <c r="J162" s="795"/>
      <c r="K162" s="795"/>
      <c r="L162" s="795"/>
      <c r="M162" s="795"/>
      <c r="N162" s="795"/>
      <c r="O162" s="795"/>
      <c r="P162" s="795"/>
      <c r="Q162" s="795"/>
      <c r="R162" s="795"/>
      <c r="S162" s="795"/>
      <c r="T162" s="795"/>
      <c r="U162" s="795"/>
      <c r="V162" s="795"/>
      <c r="W162" s="795"/>
      <c r="X162" s="795"/>
      <c r="Y162" s="795"/>
    </row>
    <row r="163" spans="1:25" ht="17.25" customHeight="1" x14ac:dyDescent="0.25">
      <c r="A163" s="796"/>
      <c r="B163" s="842"/>
      <c r="C163" s="843"/>
      <c r="D163" s="843"/>
      <c r="E163" s="794"/>
      <c r="F163" s="795"/>
      <c r="G163" s="795"/>
      <c r="H163" s="795"/>
      <c r="I163" s="795"/>
      <c r="J163" s="795"/>
      <c r="K163" s="795"/>
      <c r="L163" s="795"/>
      <c r="M163" s="795"/>
      <c r="N163" s="795"/>
      <c r="O163" s="795"/>
      <c r="P163" s="795"/>
      <c r="Q163" s="795"/>
      <c r="R163" s="795"/>
      <c r="S163" s="795"/>
      <c r="T163" s="795"/>
      <c r="U163" s="795"/>
      <c r="V163" s="795"/>
      <c r="W163" s="795"/>
      <c r="X163" s="795"/>
      <c r="Y163" s="795"/>
    </row>
    <row r="164" spans="1:25" ht="17.25" customHeight="1" x14ac:dyDescent="0.25">
      <c r="A164" s="796"/>
      <c r="B164" s="842"/>
      <c r="C164" s="843"/>
      <c r="D164" s="843"/>
      <c r="E164" s="794"/>
      <c r="F164" s="795"/>
      <c r="G164" s="795"/>
      <c r="H164" s="795"/>
      <c r="I164" s="795"/>
      <c r="J164" s="795"/>
      <c r="K164" s="795"/>
      <c r="L164" s="795"/>
      <c r="M164" s="795"/>
      <c r="N164" s="795"/>
      <c r="O164" s="795"/>
      <c r="P164" s="795"/>
      <c r="Q164" s="795"/>
      <c r="R164" s="795"/>
      <c r="S164" s="795"/>
      <c r="T164" s="795"/>
      <c r="U164" s="795"/>
      <c r="V164" s="795"/>
      <c r="W164" s="795"/>
      <c r="X164" s="795"/>
      <c r="Y164" s="795"/>
    </row>
    <row r="165" spans="1:25" ht="17.25" customHeight="1" x14ac:dyDescent="0.25">
      <c r="A165" s="796"/>
      <c r="B165" s="842"/>
      <c r="C165" s="843"/>
      <c r="D165" s="843"/>
      <c r="E165" s="794"/>
      <c r="F165" s="795"/>
      <c r="G165" s="795"/>
      <c r="H165" s="795"/>
      <c r="I165" s="795"/>
      <c r="J165" s="795"/>
      <c r="K165" s="795"/>
      <c r="L165" s="795"/>
      <c r="M165" s="795"/>
      <c r="N165" s="795"/>
      <c r="O165" s="795"/>
      <c r="P165" s="795"/>
      <c r="Q165" s="795"/>
      <c r="R165" s="795"/>
      <c r="S165" s="795"/>
      <c r="T165" s="795"/>
      <c r="U165" s="795"/>
      <c r="V165" s="795"/>
      <c r="W165" s="795"/>
      <c r="X165" s="795"/>
      <c r="Y165" s="795"/>
    </row>
    <row r="166" spans="1:25" ht="17.25" customHeight="1" x14ac:dyDescent="0.25">
      <c r="A166" s="796"/>
      <c r="B166" s="842"/>
      <c r="C166" s="843"/>
      <c r="D166" s="843"/>
      <c r="E166" s="794"/>
      <c r="F166" s="795"/>
      <c r="G166" s="795"/>
      <c r="H166" s="795"/>
      <c r="I166" s="795"/>
      <c r="J166" s="795"/>
      <c r="K166" s="795"/>
      <c r="L166" s="795"/>
      <c r="M166" s="795"/>
      <c r="N166" s="795"/>
      <c r="O166" s="795"/>
      <c r="P166" s="795"/>
      <c r="Q166" s="795"/>
      <c r="R166" s="795"/>
      <c r="S166" s="795"/>
      <c r="T166" s="795"/>
      <c r="U166" s="795"/>
      <c r="V166" s="795"/>
      <c r="W166" s="795"/>
      <c r="X166" s="795"/>
      <c r="Y166" s="795"/>
    </row>
    <row r="167" spans="1:25" ht="17.25" customHeight="1" x14ac:dyDescent="0.25">
      <c r="A167" s="796"/>
      <c r="B167" s="842"/>
      <c r="C167" s="843"/>
      <c r="D167" s="843"/>
      <c r="E167" s="794"/>
      <c r="F167" s="795"/>
      <c r="G167" s="795"/>
      <c r="H167" s="795"/>
      <c r="I167" s="795"/>
      <c r="J167" s="795"/>
      <c r="K167" s="795"/>
      <c r="L167" s="795"/>
      <c r="M167" s="795"/>
      <c r="N167" s="795"/>
      <c r="O167" s="795"/>
      <c r="P167" s="795"/>
      <c r="Q167" s="795"/>
      <c r="R167" s="795"/>
      <c r="S167" s="795"/>
      <c r="T167" s="795"/>
      <c r="U167" s="795"/>
      <c r="V167" s="795"/>
      <c r="W167" s="795"/>
      <c r="X167" s="795"/>
      <c r="Y167" s="795"/>
    </row>
    <row r="168" spans="1:25" ht="17.25" customHeight="1" x14ac:dyDescent="0.25">
      <c r="A168" s="796"/>
      <c r="B168" s="842"/>
      <c r="C168" s="843"/>
      <c r="D168" s="843"/>
      <c r="E168" s="794"/>
      <c r="F168" s="795"/>
      <c r="G168" s="795"/>
      <c r="H168" s="795"/>
      <c r="I168" s="795"/>
      <c r="J168" s="795"/>
      <c r="K168" s="795"/>
      <c r="L168" s="795"/>
      <c r="M168" s="795"/>
      <c r="N168" s="795"/>
      <c r="O168" s="795"/>
      <c r="P168" s="795"/>
      <c r="Q168" s="795"/>
      <c r="R168" s="795"/>
      <c r="S168" s="795"/>
      <c r="T168" s="795"/>
      <c r="U168" s="795"/>
      <c r="V168" s="795"/>
      <c r="W168" s="795"/>
      <c r="X168" s="795"/>
      <c r="Y168" s="795"/>
    </row>
    <row r="169" spans="1:25" ht="17.25" customHeight="1" x14ac:dyDescent="0.25">
      <c r="A169" s="796"/>
      <c r="B169" s="842"/>
      <c r="C169" s="843"/>
      <c r="D169" s="843"/>
      <c r="E169" s="794"/>
      <c r="F169" s="795"/>
      <c r="G169" s="795"/>
      <c r="H169" s="795"/>
      <c r="I169" s="795"/>
      <c r="J169" s="795"/>
      <c r="K169" s="795"/>
      <c r="L169" s="795"/>
      <c r="M169" s="795"/>
      <c r="N169" s="795"/>
      <c r="O169" s="795"/>
      <c r="P169" s="795"/>
      <c r="Q169" s="795"/>
      <c r="R169" s="795"/>
      <c r="S169" s="795"/>
      <c r="T169" s="795"/>
      <c r="U169" s="795"/>
      <c r="V169" s="795"/>
      <c r="W169" s="795"/>
      <c r="X169" s="795"/>
      <c r="Y169" s="795"/>
    </row>
    <row r="170" spans="1:25" ht="17.25" customHeight="1" x14ac:dyDescent="0.25">
      <c r="A170" s="796"/>
      <c r="B170" s="842"/>
      <c r="C170" s="843"/>
      <c r="D170" s="843"/>
      <c r="E170" s="794"/>
      <c r="F170" s="795"/>
      <c r="G170" s="795"/>
      <c r="H170" s="795"/>
      <c r="I170" s="795"/>
      <c r="J170" s="795"/>
      <c r="K170" s="795"/>
      <c r="L170" s="795"/>
      <c r="M170" s="795"/>
      <c r="N170" s="795"/>
      <c r="O170" s="795"/>
      <c r="P170" s="795"/>
      <c r="Q170" s="795"/>
      <c r="R170" s="795"/>
      <c r="S170" s="795"/>
      <c r="T170" s="795"/>
      <c r="U170" s="795"/>
      <c r="V170" s="795"/>
      <c r="W170" s="795"/>
      <c r="X170" s="795"/>
      <c r="Y170" s="795"/>
    </row>
    <row r="171" spans="1:25" ht="17.25" customHeight="1" x14ac:dyDescent="0.25">
      <c r="A171" s="796"/>
      <c r="B171" s="842"/>
      <c r="C171" s="843"/>
      <c r="D171" s="843"/>
      <c r="E171" s="794"/>
      <c r="F171" s="795"/>
      <c r="G171" s="795"/>
      <c r="H171" s="795"/>
      <c r="I171" s="795"/>
      <c r="J171" s="795"/>
      <c r="K171" s="795"/>
      <c r="L171" s="795"/>
      <c r="M171" s="795"/>
      <c r="N171" s="795"/>
      <c r="O171" s="795"/>
      <c r="P171" s="795"/>
      <c r="Q171" s="795"/>
      <c r="R171" s="795"/>
      <c r="S171" s="795"/>
      <c r="T171" s="795"/>
      <c r="U171" s="795"/>
      <c r="V171" s="795"/>
      <c r="W171" s="795"/>
      <c r="X171" s="795"/>
      <c r="Y171" s="795"/>
    </row>
    <row r="172" spans="1:25" ht="17.25" customHeight="1" x14ac:dyDescent="0.25">
      <c r="A172" s="796"/>
      <c r="B172" s="842"/>
      <c r="C172" s="843"/>
      <c r="D172" s="843"/>
      <c r="E172" s="794"/>
      <c r="F172" s="795"/>
      <c r="G172" s="795"/>
      <c r="H172" s="795"/>
      <c r="I172" s="795"/>
      <c r="J172" s="795"/>
      <c r="K172" s="795"/>
      <c r="L172" s="795"/>
      <c r="M172" s="795"/>
      <c r="N172" s="795"/>
      <c r="O172" s="795"/>
      <c r="P172" s="795"/>
      <c r="Q172" s="795"/>
      <c r="R172" s="795"/>
      <c r="S172" s="795"/>
      <c r="T172" s="795"/>
      <c r="U172" s="795"/>
      <c r="V172" s="795"/>
      <c r="W172" s="795"/>
      <c r="X172" s="795"/>
      <c r="Y172" s="795"/>
    </row>
    <row r="173" spans="1:25" ht="17.25" customHeight="1" x14ac:dyDescent="0.25">
      <c r="A173" s="796"/>
      <c r="B173" s="842"/>
      <c r="C173" s="843"/>
      <c r="D173" s="843"/>
      <c r="E173" s="794"/>
      <c r="F173" s="795"/>
      <c r="G173" s="795"/>
      <c r="H173" s="795"/>
      <c r="I173" s="795"/>
      <c r="J173" s="795"/>
      <c r="K173" s="795"/>
      <c r="L173" s="795"/>
      <c r="M173" s="795"/>
      <c r="N173" s="795"/>
      <c r="O173" s="795"/>
      <c r="P173" s="795"/>
      <c r="Q173" s="795"/>
      <c r="R173" s="795"/>
      <c r="S173" s="795"/>
      <c r="T173" s="795"/>
      <c r="U173" s="795"/>
      <c r="V173" s="795"/>
      <c r="W173" s="795"/>
      <c r="X173" s="795"/>
      <c r="Y173" s="795"/>
    </row>
    <row r="174" spans="1:25" ht="17.25" customHeight="1" x14ac:dyDescent="0.25">
      <c r="A174" s="796"/>
      <c r="B174" s="842"/>
      <c r="C174" s="843"/>
      <c r="D174" s="843"/>
      <c r="E174" s="794"/>
      <c r="F174" s="795"/>
      <c r="G174" s="795"/>
      <c r="H174" s="795"/>
      <c r="I174" s="795"/>
      <c r="J174" s="795"/>
      <c r="K174" s="795"/>
      <c r="L174" s="795"/>
      <c r="M174" s="795"/>
      <c r="N174" s="795"/>
      <c r="O174" s="795"/>
      <c r="P174" s="795"/>
      <c r="Q174" s="795"/>
      <c r="R174" s="795"/>
      <c r="S174" s="795"/>
      <c r="T174" s="795"/>
      <c r="U174" s="795"/>
      <c r="V174" s="795"/>
      <c r="W174" s="795"/>
      <c r="X174" s="795"/>
      <c r="Y174" s="795"/>
    </row>
    <row r="175" spans="1:25" ht="17.25" customHeight="1" x14ac:dyDescent="0.25">
      <c r="A175" s="796"/>
      <c r="B175" s="842"/>
      <c r="C175" s="843"/>
      <c r="D175" s="843"/>
      <c r="E175" s="794"/>
      <c r="F175" s="795"/>
      <c r="G175" s="795"/>
      <c r="H175" s="795"/>
      <c r="I175" s="795"/>
      <c r="J175" s="795"/>
      <c r="K175" s="795"/>
      <c r="L175" s="795"/>
      <c r="M175" s="795"/>
      <c r="N175" s="795"/>
      <c r="O175" s="795"/>
      <c r="P175" s="795"/>
      <c r="Q175" s="795"/>
      <c r="R175" s="795"/>
      <c r="S175" s="795"/>
      <c r="T175" s="795"/>
      <c r="U175" s="795"/>
      <c r="V175" s="795"/>
      <c r="W175" s="795"/>
      <c r="X175" s="795"/>
      <c r="Y175" s="795"/>
    </row>
    <row r="176" spans="1:25" ht="17.25" customHeight="1" x14ac:dyDescent="0.25">
      <c r="A176" s="796"/>
      <c r="B176" s="842"/>
      <c r="C176" s="843"/>
      <c r="D176" s="843"/>
      <c r="E176" s="794"/>
      <c r="F176" s="795"/>
      <c r="G176" s="795"/>
      <c r="H176" s="795"/>
      <c r="I176" s="795"/>
      <c r="J176" s="795"/>
      <c r="K176" s="795"/>
      <c r="L176" s="795"/>
      <c r="M176" s="795"/>
      <c r="N176" s="795"/>
      <c r="O176" s="795"/>
      <c r="P176" s="795"/>
      <c r="Q176" s="795"/>
      <c r="R176" s="795"/>
      <c r="S176" s="795"/>
      <c r="T176" s="795"/>
      <c r="U176" s="795"/>
      <c r="V176" s="795"/>
      <c r="W176" s="795"/>
      <c r="X176" s="795"/>
      <c r="Y176" s="795"/>
    </row>
    <row r="177" spans="1:25" ht="17.25" customHeight="1" x14ac:dyDescent="0.25">
      <c r="A177" s="796"/>
      <c r="B177" s="842"/>
      <c r="C177" s="843"/>
      <c r="D177" s="843"/>
      <c r="E177" s="794"/>
      <c r="F177" s="795"/>
      <c r="G177" s="795"/>
      <c r="H177" s="795"/>
      <c r="I177" s="795"/>
      <c r="J177" s="795"/>
      <c r="K177" s="795"/>
      <c r="L177" s="795"/>
      <c r="M177" s="795"/>
      <c r="N177" s="795"/>
      <c r="O177" s="795"/>
      <c r="P177" s="795"/>
      <c r="Q177" s="795"/>
      <c r="R177" s="795"/>
      <c r="S177" s="795"/>
      <c r="T177" s="795"/>
      <c r="U177" s="795"/>
      <c r="V177" s="795"/>
      <c r="W177" s="795"/>
      <c r="X177" s="795"/>
      <c r="Y177" s="795"/>
    </row>
    <row r="178" spans="1:25" ht="17.25" customHeight="1" x14ac:dyDescent="0.25">
      <c r="A178" s="796"/>
      <c r="B178" s="842"/>
      <c r="C178" s="843"/>
      <c r="D178" s="843"/>
      <c r="E178" s="794"/>
      <c r="F178" s="795"/>
      <c r="G178" s="795"/>
      <c r="H178" s="795"/>
      <c r="I178" s="795"/>
      <c r="J178" s="795"/>
      <c r="K178" s="795"/>
      <c r="L178" s="795"/>
      <c r="M178" s="795"/>
      <c r="N178" s="795"/>
      <c r="O178" s="795"/>
      <c r="P178" s="795"/>
      <c r="Q178" s="795"/>
      <c r="R178" s="795"/>
      <c r="S178" s="795"/>
      <c r="T178" s="795"/>
      <c r="U178" s="795"/>
      <c r="V178" s="795"/>
      <c r="W178" s="795"/>
      <c r="X178" s="795"/>
      <c r="Y178" s="795"/>
    </row>
    <row r="179" spans="1:25" ht="17.25" customHeight="1" x14ac:dyDescent="0.25">
      <c r="A179" s="796"/>
      <c r="B179" s="842"/>
      <c r="C179" s="843"/>
      <c r="D179" s="843"/>
      <c r="E179" s="794"/>
      <c r="F179" s="795"/>
      <c r="G179" s="795"/>
      <c r="H179" s="795"/>
      <c r="I179" s="795"/>
      <c r="J179" s="795"/>
      <c r="K179" s="795"/>
      <c r="L179" s="795"/>
      <c r="M179" s="795"/>
      <c r="N179" s="795"/>
      <c r="O179" s="795"/>
      <c r="P179" s="795"/>
      <c r="Q179" s="795"/>
      <c r="R179" s="795"/>
      <c r="S179" s="795"/>
      <c r="T179" s="795"/>
      <c r="U179" s="795"/>
      <c r="V179" s="795"/>
      <c r="W179" s="795"/>
      <c r="X179" s="795"/>
      <c r="Y179" s="795"/>
    </row>
    <row r="180" spans="1:25" ht="17.25" customHeight="1" x14ac:dyDescent="0.25">
      <c r="A180" s="796"/>
      <c r="B180" s="842"/>
      <c r="C180" s="843"/>
      <c r="D180" s="843"/>
      <c r="E180" s="794"/>
      <c r="F180" s="795"/>
      <c r="G180" s="795"/>
      <c r="H180" s="795"/>
      <c r="I180" s="795"/>
      <c r="J180" s="795"/>
      <c r="K180" s="795"/>
      <c r="L180" s="795"/>
      <c r="M180" s="795"/>
      <c r="N180" s="795"/>
      <c r="O180" s="795"/>
      <c r="P180" s="795"/>
      <c r="Q180" s="795"/>
      <c r="R180" s="795"/>
      <c r="S180" s="795"/>
      <c r="T180" s="795"/>
      <c r="U180" s="795"/>
      <c r="V180" s="795"/>
      <c r="W180" s="795"/>
      <c r="X180" s="795"/>
      <c r="Y180" s="795"/>
    </row>
    <row r="181" spans="1:25" ht="17.25" customHeight="1" x14ac:dyDescent="0.25">
      <c r="A181" s="796"/>
      <c r="B181" s="842"/>
      <c r="C181" s="843"/>
      <c r="D181" s="843"/>
      <c r="E181" s="794"/>
      <c r="F181" s="795"/>
      <c r="G181" s="795"/>
      <c r="H181" s="795"/>
      <c r="I181" s="795"/>
      <c r="J181" s="795"/>
      <c r="K181" s="795"/>
      <c r="L181" s="795"/>
      <c r="M181" s="795"/>
      <c r="N181" s="795"/>
      <c r="O181" s="795"/>
      <c r="P181" s="795"/>
      <c r="Q181" s="795"/>
      <c r="R181" s="795"/>
      <c r="S181" s="795"/>
      <c r="T181" s="795"/>
      <c r="U181" s="795"/>
      <c r="V181" s="795"/>
      <c r="W181" s="795"/>
      <c r="X181" s="795"/>
      <c r="Y181" s="795"/>
    </row>
    <row r="182" spans="1:25" ht="17.25" customHeight="1" x14ac:dyDescent="0.25">
      <c r="A182" s="796"/>
      <c r="B182" s="842"/>
      <c r="C182" s="843"/>
      <c r="D182" s="843"/>
      <c r="E182" s="794"/>
      <c r="F182" s="795"/>
      <c r="G182" s="795"/>
      <c r="H182" s="795"/>
      <c r="I182" s="795"/>
      <c r="J182" s="795"/>
      <c r="K182" s="795"/>
      <c r="L182" s="795"/>
      <c r="M182" s="795"/>
      <c r="N182" s="795"/>
      <c r="O182" s="795"/>
      <c r="P182" s="795"/>
      <c r="Q182" s="795"/>
      <c r="R182" s="795"/>
      <c r="S182" s="795"/>
      <c r="T182" s="795"/>
      <c r="U182" s="795"/>
      <c r="V182" s="795"/>
      <c r="W182" s="795"/>
      <c r="X182" s="795"/>
      <c r="Y182" s="795"/>
    </row>
    <row r="183" spans="1:25" ht="17.25" customHeight="1" x14ac:dyDescent="0.25">
      <c r="A183" s="796"/>
      <c r="B183" s="842"/>
      <c r="C183" s="843"/>
      <c r="D183" s="843"/>
      <c r="E183" s="794"/>
      <c r="F183" s="795"/>
      <c r="G183" s="795"/>
      <c r="H183" s="795"/>
      <c r="I183" s="795"/>
      <c r="J183" s="795"/>
      <c r="K183" s="795"/>
      <c r="L183" s="795"/>
      <c r="M183" s="795"/>
      <c r="N183" s="795"/>
      <c r="O183" s="795"/>
      <c r="P183" s="795"/>
      <c r="Q183" s="795"/>
      <c r="R183" s="795"/>
      <c r="S183" s="795"/>
      <c r="T183" s="795"/>
      <c r="U183" s="795"/>
      <c r="V183" s="795"/>
      <c r="W183" s="795"/>
      <c r="X183" s="795"/>
      <c r="Y183" s="795"/>
    </row>
    <row r="184" spans="1:25" ht="17.25" customHeight="1" x14ac:dyDescent="0.25">
      <c r="A184" s="796"/>
      <c r="B184" s="842"/>
      <c r="C184" s="843"/>
      <c r="D184" s="843"/>
      <c r="E184" s="794"/>
      <c r="F184" s="795"/>
      <c r="G184" s="795"/>
      <c r="H184" s="795"/>
      <c r="I184" s="795"/>
      <c r="J184" s="795"/>
      <c r="K184" s="795"/>
      <c r="L184" s="795"/>
      <c r="M184" s="795"/>
      <c r="N184" s="795"/>
      <c r="O184" s="795"/>
      <c r="P184" s="795"/>
      <c r="Q184" s="795"/>
      <c r="R184" s="795"/>
      <c r="S184" s="795"/>
      <c r="T184" s="795"/>
      <c r="U184" s="795"/>
      <c r="V184" s="795"/>
      <c r="W184" s="795"/>
      <c r="X184" s="795"/>
      <c r="Y184" s="795"/>
    </row>
    <row r="185" spans="1:25" ht="17.25" customHeight="1" x14ac:dyDescent="0.25">
      <c r="A185" s="796"/>
      <c r="B185" s="842"/>
      <c r="C185" s="843"/>
      <c r="D185" s="843"/>
      <c r="E185" s="794"/>
      <c r="F185" s="795"/>
      <c r="G185" s="795"/>
      <c r="H185" s="795"/>
      <c r="I185" s="795"/>
      <c r="J185" s="795"/>
      <c r="K185" s="795"/>
      <c r="L185" s="795"/>
      <c r="M185" s="795"/>
      <c r="N185" s="795"/>
      <c r="O185" s="795"/>
      <c r="P185" s="795"/>
      <c r="Q185" s="795"/>
      <c r="R185" s="795"/>
      <c r="S185" s="795"/>
      <c r="T185" s="795"/>
      <c r="U185" s="795"/>
      <c r="V185" s="795"/>
      <c r="W185" s="795"/>
      <c r="X185" s="795"/>
      <c r="Y185" s="795"/>
    </row>
    <row r="186" spans="1:25" ht="17.25" customHeight="1" x14ac:dyDescent="0.25">
      <c r="A186" s="796"/>
      <c r="B186" s="842"/>
      <c r="C186" s="843"/>
      <c r="D186" s="843"/>
      <c r="E186" s="794"/>
      <c r="F186" s="795"/>
      <c r="G186" s="795"/>
      <c r="H186" s="795"/>
      <c r="I186" s="795"/>
      <c r="J186" s="795"/>
      <c r="K186" s="795"/>
      <c r="L186" s="795"/>
      <c r="M186" s="795"/>
      <c r="N186" s="795"/>
      <c r="O186" s="795"/>
      <c r="P186" s="795"/>
      <c r="Q186" s="795"/>
      <c r="R186" s="795"/>
      <c r="S186" s="795"/>
      <c r="T186" s="795"/>
      <c r="U186" s="795"/>
      <c r="V186" s="795"/>
      <c r="W186" s="795"/>
      <c r="X186" s="795"/>
      <c r="Y186" s="795"/>
    </row>
    <row r="187" spans="1:25" ht="17.25" customHeight="1" x14ac:dyDescent="0.25">
      <c r="A187" s="796"/>
      <c r="B187" s="842"/>
      <c r="C187" s="843"/>
      <c r="D187" s="843"/>
      <c r="E187" s="794"/>
      <c r="F187" s="795"/>
      <c r="G187" s="795"/>
      <c r="H187" s="795"/>
      <c r="I187" s="795"/>
      <c r="J187" s="795"/>
      <c r="K187" s="795"/>
      <c r="L187" s="795"/>
      <c r="M187" s="795"/>
      <c r="N187" s="795"/>
      <c r="O187" s="795"/>
      <c r="P187" s="795"/>
      <c r="Q187" s="795"/>
      <c r="R187" s="795"/>
      <c r="S187" s="795"/>
      <c r="T187" s="795"/>
      <c r="U187" s="795"/>
      <c r="V187" s="795"/>
      <c r="W187" s="795"/>
      <c r="X187" s="795"/>
      <c r="Y187" s="795"/>
    </row>
    <row r="188" spans="1:25" ht="17.25" customHeight="1" x14ac:dyDescent="0.25">
      <c r="A188" s="796"/>
      <c r="B188" s="842"/>
      <c r="C188" s="843"/>
      <c r="D188" s="843"/>
      <c r="E188" s="794"/>
      <c r="F188" s="795"/>
      <c r="G188" s="795"/>
      <c r="H188" s="795"/>
      <c r="I188" s="795"/>
      <c r="J188" s="795"/>
      <c r="K188" s="795"/>
      <c r="L188" s="795"/>
      <c r="M188" s="795"/>
      <c r="N188" s="795"/>
      <c r="O188" s="795"/>
      <c r="P188" s="795"/>
      <c r="Q188" s="795"/>
      <c r="R188" s="795"/>
      <c r="S188" s="795"/>
      <c r="T188" s="795"/>
      <c r="U188" s="795"/>
      <c r="V188" s="795"/>
      <c r="W188" s="795"/>
      <c r="X188" s="795"/>
      <c r="Y188" s="795"/>
    </row>
    <row r="189" spans="1:25" ht="17.25" customHeight="1" x14ac:dyDescent="0.25">
      <c r="A189" s="796"/>
      <c r="B189" s="842"/>
      <c r="C189" s="843"/>
      <c r="D189" s="843"/>
      <c r="E189" s="794"/>
      <c r="F189" s="795"/>
      <c r="G189" s="795"/>
      <c r="H189" s="795"/>
      <c r="I189" s="795"/>
      <c r="J189" s="795"/>
      <c r="K189" s="795"/>
      <c r="L189" s="795"/>
      <c r="M189" s="795"/>
      <c r="N189" s="795"/>
      <c r="O189" s="795"/>
      <c r="P189" s="795"/>
      <c r="Q189" s="795"/>
      <c r="R189" s="795"/>
      <c r="S189" s="795"/>
      <c r="T189" s="795"/>
      <c r="U189" s="795"/>
      <c r="V189" s="795"/>
      <c r="W189" s="795"/>
      <c r="X189" s="795"/>
      <c r="Y189" s="795"/>
    </row>
    <row r="190" spans="1:25" ht="17.25" customHeight="1" x14ac:dyDescent="0.25">
      <c r="A190" s="796"/>
      <c r="B190" s="842"/>
      <c r="C190" s="843"/>
      <c r="D190" s="843"/>
      <c r="E190" s="794"/>
      <c r="F190" s="795"/>
      <c r="G190" s="795"/>
      <c r="H190" s="795"/>
      <c r="I190" s="795"/>
      <c r="J190" s="795"/>
      <c r="K190" s="795"/>
      <c r="L190" s="795"/>
      <c r="M190" s="795"/>
      <c r="N190" s="795"/>
      <c r="O190" s="795"/>
      <c r="P190" s="795"/>
      <c r="Q190" s="795"/>
      <c r="R190" s="795"/>
      <c r="S190" s="795"/>
      <c r="T190" s="795"/>
      <c r="U190" s="795"/>
      <c r="V190" s="795"/>
      <c r="W190" s="795"/>
      <c r="X190" s="795"/>
      <c r="Y190" s="795"/>
    </row>
    <row r="191" spans="1:25" ht="17.25" customHeight="1" x14ac:dyDescent="0.25">
      <c r="A191" s="796"/>
      <c r="B191" s="842"/>
      <c r="C191" s="843"/>
      <c r="D191" s="843"/>
      <c r="E191" s="794"/>
      <c r="F191" s="795"/>
      <c r="G191" s="795"/>
      <c r="H191" s="795"/>
      <c r="I191" s="795"/>
      <c r="J191" s="795"/>
      <c r="K191" s="795"/>
      <c r="L191" s="795"/>
      <c r="M191" s="795"/>
      <c r="N191" s="795"/>
      <c r="O191" s="795"/>
      <c r="P191" s="795"/>
      <c r="Q191" s="795"/>
      <c r="R191" s="795"/>
      <c r="S191" s="795"/>
      <c r="T191" s="795"/>
      <c r="U191" s="795"/>
      <c r="V191" s="795"/>
      <c r="W191" s="795"/>
      <c r="X191" s="795"/>
      <c r="Y191" s="795"/>
    </row>
    <row r="192" spans="1:25" ht="17.25" customHeight="1" x14ac:dyDescent="0.25">
      <c r="A192" s="796"/>
      <c r="B192" s="842"/>
      <c r="C192" s="843"/>
      <c r="D192" s="843"/>
      <c r="E192" s="794"/>
      <c r="F192" s="795"/>
      <c r="G192" s="795"/>
      <c r="H192" s="795"/>
      <c r="I192" s="795"/>
      <c r="J192" s="795"/>
      <c r="K192" s="795"/>
      <c r="L192" s="795"/>
      <c r="M192" s="795"/>
      <c r="N192" s="795"/>
      <c r="O192" s="795"/>
      <c r="P192" s="795"/>
      <c r="Q192" s="795"/>
      <c r="R192" s="795"/>
      <c r="S192" s="795"/>
      <c r="T192" s="795"/>
      <c r="U192" s="795"/>
      <c r="V192" s="795"/>
      <c r="W192" s="795"/>
      <c r="X192" s="795"/>
      <c r="Y192" s="795"/>
    </row>
    <row r="193" spans="1:25" ht="17.25" customHeight="1" x14ac:dyDescent="0.25">
      <c r="A193" s="796"/>
      <c r="B193" s="842"/>
      <c r="C193" s="843"/>
      <c r="D193" s="843"/>
      <c r="E193" s="794"/>
      <c r="F193" s="795"/>
      <c r="G193" s="795"/>
      <c r="H193" s="795"/>
      <c r="I193" s="795"/>
      <c r="J193" s="795"/>
      <c r="K193" s="795"/>
      <c r="L193" s="795"/>
      <c r="M193" s="795"/>
      <c r="N193" s="795"/>
      <c r="O193" s="795"/>
      <c r="P193" s="795"/>
      <c r="Q193" s="795"/>
      <c r="R193" s="795"/>
      <c r="S193" s="795"/>
      <c r="T193" s="795"/>
      <c r="U193" s="795"/>
      <c r="V193" s="795"/>
      <c r="W193" s="795"/>
      <c r="X193" s="795"/>
      <c r="Y193" s="795"/>
    </row>
    <row r="194" spans="1:25" ht="17.25" customHeight="1" x14ac:dyDescent="0.25">
      <c r="A194" s="796"/>
      <c r="B194" s="842"/>
      <c r="C194" s="843"/>
      <c r="D194" s="843"/>
      <c r="E194" s="794"/>
      <c r="F194" s="795"/>
      <c r="G194" s="795"/>
      <c r="H194" s="795"/>
      <c r="I194" s="795"/>
      <c r="J194" s="795"/>
      <c r="K194" s="795"/>
      <c r="L194" s="795"/>
      <c r="M194" s="795"/>
      <c r="N194" s="795"/>
      <c r="O194" s="795"/>
      <c r="P194" s="795"/>
      <c r="Q194" s="795"/>
      <c r="R194" s="795"/>
      <c r="S194" s="795"/>
      <c r="T194" s="795"/>
      <c r="U194" s="795"/>
      <c r="V194" s="795"/>
      <c r="W194" s="795"/>
      <c r="X194" s="795"/>
      <c r="Y194" s="795"/>
    </row>
    <row r="195" spans="1:25" ht="17.25" customHeight="1" x14ac:dyDescent="0.25">
      <c r="A195" s="796"/>
      <c r="B195" s="842"/>
      <c r="C195" s="843"/>
      <c r="D195" s="843"/>
      <c r="E195" s="794"/>
      <c r="F195" s="795"/>
      <c r="G195" s="795"/>
      <c r="H195" s="795"/>
      <c r="I195" s="795"/>
      <c r="J195" s="795"/>
      <c r="K195" s="795"/>
      <c r="L195" s="795"/>
      <c r="M195" s="795"/>
      <c r="N195" s="795"/>
      <c r="O195" s="795"/>
      <c r="P195" s="795"/>
      <c r="Q195" s="795"/>
      <c r="R195" s="795"/>
      <c r="S195" s="795"/>
      <c r="T195" s="795"/>
      <c r="U195" s="795"/>
      <c r="V195" s="795"/>
      <c r="W195" s="795"/>
      <c r="X195" s="795"/>
      <c r="Y195" s="795"/>
    </row>
    <row r="196" spans="1:25" ht="17.25" customHeight="1" x14ac:dyDescent="0.25">
      <c r="A196" s="796"/>
      <c r="B196" s="842"/>
      <c r="C196" s="843"/>
      <c r="D196" s="843"/>
      <c r="E196" s="794"/>
      <c r="F196" s="795"/>
      <c r="G196" s="795"/>
      <c r="H196" s="795"/>
      <c r="I196" s="795"/>
      <c r="J196" s="795"/>
      <c r="K196" s="795"/>
      <c r="L196" s="795"/>
      <c r="M196" s="795"/>
      <c r="N196" s="795"/>
      <c r="O196" s="795"/>
      <c r="P196" s="795"/>
      <c r="Q196" s="795"/>
      <c r="R196" s="795"/>
      <c r="S196" s="795"/>
      <c r="T196" s="795"/>
      <c r="U196" s="795"/>
      <c r="V196" s="795"/>
      <c r="W196" s="795"/>
      <c r="X196" s="795"/>
      <c r="Y196" s="795"/>
    </row>
    <row r="197" spans="1:25" ht="17.25" customHeight="1" x14ac:dyDescent="0.25">
      <c r="A197" s="796"/>
      <c r="B197" s="842"/>
      <c r="C197" s="843"/>
      <c r="D197" s="843"/>
      <c r="E197" s="794"/>
      <c r="F197" s="795"/>
      <c r="G197" s="795"/>
      <c r="H197" s="795"/>
      <c r="I197" s="795"/>
      <c r="J197" s="795"/>
      <c r="K197" s="795"/>
      <c r="L197" s="795"/>
      <c r="M197" s="795"/>
      <c r="N197" s="795"/>
      <c r="O197" s="795"/>
      <c r="P197" s="795"/>
      <c r="Q197" s="795"/>
      <c r="R197" s="795"/>
      <c r="S197" s="795"/>
      <c r="T197" s="795"/>
      <c r="U197" s="795"/>
      <c r="V197" s="795"/>
      <c r="W197" s="795"/>
      <c r="X197" s="795"/>
      <c r="Y197" s="795"/>
    </row>
    <row r="198" spans="1:25" ht="17.25" customHeight="1" x14ac:dyDescent="0.25">
      <c r="A198" s="796"/>
      <c r="B198" s="842"/>
      <c r="C198" s="843"/>
      <c r="D198" s="843"/>
      <c r="E198" s="794"/>
      <c r="F198" s="795"/>
      <c r="G198" s="795"/>
      <c r="H198" s="795"/>
      <c r="I198" s="795"/>
      <c r="J198" s="795"/>
      <c r="K198" s="795"/>
      <c r="L198" s="795"/>
      <c r="M198" s="795"/>
      <c r="N198" s="795"/>
      <c r="O198" s="795"/>
      <c r="P198" s="795"/>
      <c r="Q198" s="795"/>
      <c r="R198" s="795"/>
      <c r="S198" s="795"/>
      <c r="T198" s="795"/>
      <c r="U198" s="795"/>
      <c r="V198" s="795"/>
      <c r="W198" s="795"/>
      <c r="X198" s="795"/>
      <c r="Y198" s="795"/>
    </row>
    <row r="199" spans="1:25" ht="17.25" customHeight="1" x14ac:dyDescent="0.25">
      <c r="A199" s="796"/>
      <c r="B199" s="842"/>
      <c r="C199" s="843"/>
      <c r="D199" s="843"/>
      <c r="E199" s="794"/>
      <c r="F199" s="795"/>
      <c r="G199" s="795"/>
      <c r="H199" s="795"/>
      <c r="I199" s="795"/>
      <c r="J199" s="795"/>
      <c r="K199" s="795"/>
      <c r="L199" s="795"/>
      <c r="M199" s="795"/>
      <c r="N199" s="795"/>
      <c r="O199" s="795"/>
      <c r="P199" s="795"/>
      <c r="Q199" s="795"/>
      <c r="R199" s="795"/>
      <c r="S199" s="795"/>
      <c r="T199" s="795"/>
      <c r="U199" s="795"/>
      <c r="V199" s="795"/>
      <c r="W199" s="795"/>
      <c r="X199" s="795"/>
      <c r="Y199" s="795"/>
    </row>
    <row r="200" spans="1:25" ht="17.25" customHeight="1" x14ac:dyDescent="0.25">
      <c r="A200" s="796"/>
      <c r="B200" s="842"/>
      <c r="C200" s="843"/>
      <c r="D200" s="843"/>
      <c r="E200" s="794"/>
      <c r="F200" s="795"/>
      <c r="G200" s="795"/>
      <c r="H200" s="795"/>
      <c r="I200" s="795"/>
      <c r="J200" s="795"/>
      <c r="K200" s="795"/>
      <c r="L200" s="795"/>
      <c r="M200" s="795"/>
      <c r="N200" s="795"/>
      <c r="O200" s="795"/>
      <c r="P200" s="795"/>
      <c r="Q200" s="795"/>
      <c r="R200" s="795"/>
      <c r="S200" s="795"/>
      <c r="T200" s="795"/>
      <c r="U200" s="795"/>
      <c r="V200" s="795"/>
      <c r="W200" s="795"/>
      <c r="X200" s="795"/>
      <c r="Y200" s="795"/>
    </row>
    <row r="201" spans="1:25" ht="17.25" customHeight="1" x14ac:dyDescent="0.25">
      <c r="A201" s="796"/>
      <c r="B201" s="842"/>
      <c r="C201" s="843"/>
      <c r="D201" s="843"/>
      <c r="E201" s="794"/>
      <c r="F201" s="795"/>
      <c r="G201" s="795"/>
      <c r="H201" s="795"/>
      <c r="I201" s="795"/>
      <c r="J201" s="795"/>
      <c r="K201" s="795"/>
      <c r="L201" s="795"/>
      <c r="M201" s="795"/>
      <c r="N201" s="795"/>
      <c r="O201" s="795"/>
      <c r="P201" s="795"/>
      <c r="Q201" s="795"/>
      <c r="R201" s="795"/>
      <c r="S201" s="795"/>
      <c r="T201" s="795"/>
      <c r="U201" s="795"/>
      <c r="V201" s="795"/>
      <c r="W201" s="795"/>
      <c r="X201" s="795"/>
      <c r="Y201" s="795"/>
    </row>
    <row r="202" spans="1:25" ht="17.25" customHeight="1" x14ac:dyDescent="0.25">
      <c r="A202" s="796"/>
      <c r="B202" s="842"/>
      <c r="C202" s="843"/>
      <c r="D202" s="843"/>
      <c r="E202" s="794"/>
      <c r="F202" s="795"/>
      <c r="G202" s="795"/>
      <c r="H202" s="795"/>
      <c r="I202" s="795"/>
      <c r="J202" s="795"/>
      <c r="K202" s="795"/>
      <c r="L202" s="795"/>
      <c r="M202" s="795"/>
      <c r="N202" s="795"/>
      <c r="O202" s="795"/>
      <c r="P202" s="795"/>
      <c r="Q202" s="795"/>
      <c r="R202" s="795"/>
      <c r="S202" s="795"/>
      <c r="T202" s="795"/>
      <c r="U202" s="795"/>
      <c r="V202" s="795"/>
      <c r="W202" s="795"/>
      <c r="X202" s="795"/>
      <c r="Y202" s="795"/>
    </row>
    <row r="203" spans="1:25" ht="17.25" customHeight="1" x14ac:dyDescent="0.25">
      <c r="A203" s="796"/>
      <c r="B203" s="842"/>
      <c r="C203" s="843"/>
      <c r="D203" s="843"/>
      <c r="E203" s="794"/>
      <c r="F203" s="795"/>
      <c r="G203" s="795"/>
      <c r="H203" s="795"/>
      <c r="I203" s="795"/>
      <c r="J203" s="795"/>
      <c r="K203" s="795"/>
      <c r="L203" s="795"/>
      <c r="M203" s="795"/>
      <c r="N203" s="795"/>
      <c r="O203" s="795"/>
      <c r="P203" s="795"/>
      <c r="Q203" s="795"/>
      <c r="R203" s="795"/>
      <c r="S203" s="795"/>
      <c r="T203" s="795"/>
      <c r="U203" s="795"/>
      <c r="V203" s="795"/>
      <c r="W203" s="795"/>
      <c r="X203" s="795"/>
      <c r="Y203" s="795"/>
    </row>
    <row r="204" spans="1:25" ht="17.25" customHeight="1" x14ac:dyDescent="0.25">
      <c r="A204" s="796"/>
      <c r="B204" s="842"/>
      <c r="C204" s="843"/>
      <c r="D204" s="843"/>
      <c r="E204" s="794"/>
      <c r="F204" s="795"/>
      <c r="G204" s="795"/>
      <c r="H204" s="795"/>
      <c r="I204" s="795"/>
      <c r="J204" s="795"/>
      <c r="K204" s="795"/>
      <c r="L204" s="795"/>
      <c r="M204" s="795"/>
      <c r="N204" s="795"/>
      <c r="O204" s="795"/>
      <c r="P204" s="795"/>
      <c r="Q204" s="795"/>
      <c r="R204" s="795"/>
      <c r="S204" s="795"/>
      <c r="T204" s="795"/>
      <c r="U204" s="795"/>
      <c r="V204" s="795"/>
      <c r="W204" s="795"/>
      <c r="X204" s="795"/>
      <c r="Y204" s="795"/>
    </row>
    <row r="205" spans="1:25" ht="17.25" customHeight="1" x14ac:dyDescent="0.25">
      <c r="A205" s="796"/>
      <c r="B205" s="842"/>
      <c r="C205" s="843"/>
      <c r="D205" s="843"/>
      <c r="E205" s="794"/>
      <c r="F205" s="795"/>
      <c r="G205" s="795"/>
      <c r="H205" s="795"/>
      <c r="I205" s="795"/>
      <c r="J205" s="795"/>
      <c r="K205" s="795"/>
      <c r="L205" s="795"/>
      <c r="M205" s="795"/>
      <c r="N205" s="795"/>
      <c r="O205" s="795"/>
      <c r="P205" s="795"/>
      <c r="Q205" s="795"/>
      <c r="R205" s="795"/>
      <c r="S205" s="795"/>
      <c r="T205" s="795"/>
      <c r="U205" s="795"/>
      <c r="V205" s="795"/>
      <c r="W205" s="795"/>
      <c r="X205" s="795"/>
      <c r="Y205" s="795"/>
    </row>
    <row r="206" spans="1:25" ht="17.25" customHeight="1" x14ac:dyDescent="0.25">
      <c r="A206" s="796"/>
      <c r="B206" s="842"/>
      <c r="C206" s="843"/>
      <c r="D206" s="843"/>
      <c r="E206" s="794"/>
      <c r="F206" s="795"/>
      <c r="G206" s="795"/>
      <c r="H206" s="795"/>
      <c r="I206" s="795"/>
      <c r="J206" s="795"/>
      <c r="K206" s="795"/>
      <c r="L206" s="795"/>
      <c r="M206" s="795"/>
      <c r="N206" s="795"/>
      <c r="O206" s="795"/>
      <c r="P206" s="795"/>
      <c r="Q206" s="795"/>
      <c r="R206" s="795"/>
      <c r="S206" s="795"/>
      <c r="T206" s="795"/>
      <c r="U206" s="795"/>
      <c r="V206" s="795"/>
      <c r="W206" s="795"/>
      <c r="X206" s="795"/>
      <c r="Y206" s="795"/>
    </row>
    <row r="207" spans="1:25" ht="17.25" customHeight="1" x14ac:dyDescent="0.25">
      <c r="A207" s="796"/>
      <c r="B207" s="842"/>
      <c r="C207" s="843"/>
      <c r="D207" s="843"/>
      <c r="E207" s="794"/>
      <c r="F207" s="795"/>
      <c r="G207" s="795"/>
      <c r="H207" s="795"/>
      <c r="I207" s="795"/>
      <c r="J207" s="795"/>
      <c r="K207" s="795"/>
      <c r="L207" s="795"/>
      <c r="M207" s="795"/>
      <c r="N207" s="795"/>
      <c r="O207" s="795"/>
      <c r="P207" s="795"/>
      <c r="Q207" s="795"/>
      <c r="R207" s="795"/>
      <c r="S207" s="795"/>
      <c r="T207" s="795"/>
      <c r="U207" s="795"/>
      <c r="V207" s="795"/>
      <c r="W207" s="795"/>
      <c r="X207" s="795"/>
      <c r="Y207" s="795"/>
    </row>
    <row r="208" spans="1:25" ht="17.25" customHeight="1" x14ac:dyDescent="0.25">
      <c r="A208" s="796"/>
      <c r="B208" s="842"/>
      <c r="C208" s="843"/>
      <c r="D208" s="843"/>
      <c r="E208" s="794"/>
      <c r="F208" s="795"/>
      <c r="G208" s="795"/>
      <c r="H208" s="795"/>
      <c r="I208" s="795"/>
      <c r="J208" s="795"/>
      <c r="K208" s="795"/>
      <c r="L208" s="795"/>
      <c r="M208" s="795"/>
      <c r="N208" s="795"/>
      <c r="O208" s="795"/>
      <c r="P208" s="795"/>
      <c r="Q208" s="795"/>
      <c r="R208" s="795"/>
      <c r="S208" s="795"/>
      <c r="T208" s="795"/>
      <c r="U208" s="795"/>
      <c r="V208" s="795"/>
      <c r="W208" s="795"/>
      <c r="X208" s="795"/>
      <c r="Y208" s="795"/>
    </row>
    <row r="209" spans="1:25" ht="17.25" customHeight="1" x14ac:dyDescent="0.25">
      <c r="A209" s="796"/>
      <c r="B209" s="842"/>
      <c r="C209" s="843"/>
      <c r="D209" s="843"/>
      <c r="E209" s="794"/>
      <c r="F209" s="795"/>
      <c r="G209" s="795"/>
      <c r="H209" s="795"/>
      <c r="I209" s="795"/>
      <c r="J209" s="795"/>
      <c r="K209" s="795"/>
      <c r="L209" s="795"/>
      <c r="M209" s="795"/>
      <c r="N209" s="795"/>
      <c r="O209" s="795"/>
      <c r="P209" s="795"/>
      <c r="Q209" s="795"/>
      <c r="R209" s="795"/>
      <c r="S209" s="795"/>
      <c r="T209" s="795"/>
      <c r="U209" s="795"/>
      <c r="V209" s="795"/>
      <c r="W209" s="795"/>
      <c r="X209" s="795"/>
      <c r="Y209" s="795"/>
    </row>
    <row r="210" spans="1:25" ht="17.25" customHeight="1" x14ac:dyDescent="0.25">
      <c r="A210" s="796"/>
      <c r="B210" s="842"/>
      <c r="C210" s="843"/>
      <c r="D210" s="843"/>
      <c r="E210" s="794"/>
      <c r="F210" s="795"/>
      <c r="G210" s="795"/>
      <c r="H210" s="795"/>
      <c r="I210" s="795"/>
      <c r="J210" s="795"/>
      <c r="K210" s="795"/>
      <c r="L210" s="795"/>
      <c r="M210" s="795"/>
      <c r="N210" s="795"/>
      <c r="O210" s="795"/>
      <c r="P210" s="795"/>
      <c r="Q210" s="795"/>
      <c r="R210" s="795"/>
      <c r="S210" s="795"/>
      <c r="T210" s="795"/>
      <c r="U210" s="795"/>
      <c r="V210" s="795"/>
      <c r="W210" s="795"/>
      <c r="X210" s="795"/>
      <c r="Y210" s="795"/>
    </row>
    <row r="211" spans="1:25" ht="17.25" customHeight="1" x14ac:dyDescent="0.25">
      <c r="A211" s="796"/>
      <c r="B211" s="842"/>
      <c r="C211" s="843"/>
      <c r="D211" s="843"/>
      <c r="E211" s="794"/>
      <c r="F211" s="795"/>
      <c r="G211" s="795"/>
      <c r="H211" s="795"/>
      <c r="I211" s="795"/>
      <c r="J211" s="795"/>
      <c r="K211" s="795"/>
      <c r="L211" s="795"/>
      <c r="M211" s="795"/>
      <c r="N211" s="795"/>
      <c r="O211" s="795"/>
      <c r="P211" s="795"/>
      <c r="Q211" s="795"/>
      <c r="R211" s="795"/>
      <c r="S211" s="795"/>
      <c r="T211" s="795"/>
      <c r="U211" s="795"/>
      <c r="V211" s="795"/>
      <c r="W211" s="795"/>
      <c r="X211" s="795"/>
      <c r="Y211" s="795"/>
    </row>
    <row r="212" spans="1:25" ht="17.25" customHeight="1" x14ac:dyDescent="0.25">
      <c r="A212" s="796"/>
      <c r="B212" s="842"/>
      <c r="C212" s="843"/>
      <c r="D212" s="843"/>
      <c r="E212" s="794"/>
      <c r="F212" s="795"/>
      <c r="G212" s="795"/>
      <c r="H212" s="795"/>
      <c r="I212" s="795"/>
      <c r="J212" s="795"/>
      <c r="K212" s="795"/>
      <c r="L212" s="795"/>
      <c r="M212" s="795"/>
      <c r="N212" s="795"/>
      <c r="O212" s="795"/>
      <c r="P212" s="795"/>
      <c r="Q212" s="795"/>
      <c r="R212" s="795"/>
      <c r="S212" s="795"/>
      <c r="T212" s="795"/>
      <c r="U212" s="795"/>
      <c r="V212" s="795"/>
      <c r="W212" s="795"/>
      <c r="X212" s="795"/>
      <c r="Y212" s="795"/>
    </row>
    <row r="213" spans="1:25" ht="17.25" customHeight="1" x14ac:dyDescent="0.25">
      <c r="A213" s="796"/>
      <c r="B213" s="842"/>
      <c r="C213" s="843"/>
      <c r="D213" s="843"/>
      <c r="E213" s="794"/>
      <c r="F213" s="795"/>
      <c r="G213" s="795"/>
      <c r="H213" s="795"/>
      <c r="I213" s="795"/>
      <c r="J213" s="795"/>
      <c r="K213" s="795"/>
      <c r="L213" s="795"/>
      <c r="M213" s="795"/>
      <c r="N213" s="795"/>
      <c r="O213" s="795"/>
      <c r="P213" s="795"/>
      <c r="Q213" s="795"/>
      <c r="R213" s="795"/>
      <c r="S213" s="795"/>
      <c r="T213" s="795"/>
      <c r="U213" s="795"/>
      <c r="V213" s="795"/>
      <c r="W213" s="795"/>
      <c r="X213" s="795"/>
      <c r="Y213" s="795"/>
    </row>
    <row r="214" spans="1:25" ht="17.25" customHeight="1" x14ac:dyDescent="0.25">
      <c r="A214" s="796"/>
      <c r="B214" s="842"/>
      <c r="C214" s="843"/>
      <c r="D214" s="843"/>
      <c r="E214" s="794"/>
      <c r="F214" s="795"/>
      <c r="G214" s="795"/>
      <c r="H214" s="795"/>
      <c r="I214" s="795"/>
      <c r="J214" s="795"/>
      <c r="K214" s="795"/>
      <c r="L214" s="795"/>
      <c r="M214" s="795"/>
      <c r="N214" s="795"/>
      <c r="O214" s="795"/>
      <c r="P214" s="795"/>
      <c r="Q214" s="795"/>
      <c r="R214" s="795"/>
      <c r="S214" s="795"/>
      <c r="T214" s="795"/>
      <c r="U214" s="795"/>
      <c r="V214" s="795"/>
      <c r="W214" s="795"/>
      <c r="X214" s="795"/>
      <c r="Y214" s="795"/>
    </row>
    <row r="215" spans="1:25" ht="17.25" customHeight="1" x14ac:dyDescent="0.25">
      <c r="A215" s="796"/>
      <c r="B215" s="842"/>
      <c r="C215" s="843"/>
      <c r="D215" s="843"/>
      <c r="E215" s="794"/>
      <c r="F215" s="795"/>
      <c r="G215" s="795"/>
      <c r="H215" s="795"/>
      <c r="I215" s="795"/>
      <c r="J215" s="795"/>
      <c r="K215" s="795"/>
      <c r="L215" s="795"/>
      <c r="M215" s="795"/>
      <c r="N215" s="795"/>
      <c r="O215" s="795"/>
      <c r="P215" s="795"/>
      <c r="Q215" s="795"/>
      <c r="R215" s="795"/>
      <c r="S215" s="795"/>
      <c r="T215" s="795"/>
      <c r="U215" s="795"/>
      <c r="V215" s="795"/>
      <c r="W215" s="795"/>
      <c r="X215" s="795"/>
      <c r="Y215" s="795"/>
    </row>
    <row r="216" spans="1:25" ht="17.25" customHeight="1" x14ac:dyDescent="0.25">
      <c r="A216" s="796"/>
      <c r="B216" s="842"/>
      <c r="C216" s="843"/>
      <c r="D216" s="843"/>
      <c r="E216" s="794"/>
      <c r="F216" s="795"/>
      <c r="G216" s="795"/>
      <c r="H216" s="795"/>
      <c r="I216" s="795"/>
      <c r="J216" s="795"/>
      <c r="K216" s="795"/>
      <c r="L216" s="795"/>
      <c r="M216" s="795"/>
      <c r="N216" s="795"/>
      <c r="O216" s="795"/>
      <c r="P216" s="795"/>
      <c r="Q216" s="795"/>
      <c r="R216" s="795"/>
      <c r="S216" s="795"/>
      <c r="T216" s="795"/>
      <c r="U216" s="795"/>
      <c r="V216" s="795"/>
      <c r="W216" s="795"/>
      <c r="X216" s="795"/>
      <c r="Y216" s="795"/>
    </row>
    <row r="217" spans="1:25" ht="17.25" customHeight="1" x14ac:dyDescent="0.25">
      <c r="A217" s="796"/>
      <c r="B217" s="842"/>
      <c r="C217" s="843"/>
      <c r="D217" s="843"/>
      <c r="E217" s="794"/>
      <c r="F217" s="795"/>
      <c r="G217" s="795"/>
      <c r="H217" s="795"/>
      <c r="I217" s="795"/>
      <c r="J217" s="795"/>
      <c r="K217" s="795"/>
      <c r="L217" s="795"/>
      <c r="M217" s="795"/>
      <c r="N217" s="795"/>
      <c r="O217" s="795"/>
      <c r="P217" s="795"/>
      <c r="Q217" s="795"/>
      <c r="R217" s="795"/>
      <c r="S217" s="795"/>
      <c r="T217" s="795"/>
      <c r="U217" s="795"/>
      <c r="V217" s="795"/>
      <c r="W217" s="795"/>
      <c r="X217" s="795"/>
      <c r="Y217" s="795"/>
    </row>
    <row r="218" spans="1:25" ht="17.25" customHeight="1" x14ac:dyDescent="0.25">
      <c r="A218" s="796"/>
      <c r="B218" s="842"/>
      <c r="C218" s="843"/>
      <c r="D218" s="843"/>
      <c r="E218" s="794"/>
      <c r="F218" s="795"/>
      <c r="G218" s="795"/>
      <c r="H218" s="795"/>
      <c r="I218" s="795"/>
      <c r="J218" s="795"/>
      <c r="K218" s="795"/>
      <c r="L218" s="795"/>
      <c r="M218" s="795"/>
      <c r="N218" s="795"/>
      <c r="O218" s="795"/>
      <c r="P218" s="795"/>
      <c r="Q218" s="795"/>
      <c r="R218" s="795"/>
      <c r="S218" s="795"/>
      <c r="T218" s="795"/>
      <c r="U218" s="795"/>
      <c r="V218" s="795"/>
      <c r="W218" s="795"/>
      <c r="X218" s="795"/>
      <c r="Y218" s="795"/>
    </row>
    <row r="219" spans="1:25" ht="17.25" customHeight="1" x14ac:dyDescent="0.25">
      <c r="A219" s="796"/>
      <c r="B219" s="842"/>
      <c r="C219" s="843"/>
      <c r="D219" s="843"/>
      <c r="E219" s="794"/>
      <c r="F219" s="795"/>
      <c r="G219" s="795"/>
      <c r="H219" s="795"/>
      <c r="I219" s="795"/>
      <c r="J219" s="795"/>
      <c r="K219" s="795"/>
      <c r="L219" s="795"/>
      <c r="M219" s="795"/>
      <c r="N219" s="795"/>
      <c r="O219" s="795"/>
      <c r="P219" s="795"/>
      <c r="Q219" s="795"/>
      <c r="R219" s="795"/>
      <c r="S219" s="795"/>
      <c r="T219" s="795"/>
      <c r="U219" s="795"/>
      <c r="V219" s="795"/>
      <c r="W219" s="795"/>
      <c r="X219" s="795"/>
      <c r="Y219" s="795"/>
    </row>
    <row r="220" spans="1:25" ht="17.25" customHeight="1" x14ac:dyDescent="0.25">
      <c r="A220" s="796"/>
      <c r="B220" s="842"/>
      <c r="C220" s="843"/>
      <c r="D220" s="843"/>
      <c r="E220" s="794"/>
      <c r="F220" s="795"/>
      <c r="G220" s="795"/>
      <c r="H220" s="795"/>
      <c r="I220" s="795"/>
      <c r="J220" s="795"/>
      <c r="K220" s="795"/>
      <c r="L220" s="795"/>
      <c r="M220" s="795"/>
      <c r="N220" s="795"/>
      <c r="O220" s="795"/>
      <c r="P220" s="795"/>
      <c r="Q220" s="795"/>
      <c r="R220" s="795"/>
      <c r="S220" s="795"/>
      <c r="T220" s="795"/>
      <c r="U220" s="795"/>
      <c r="V220" s="795"/>
      <c r="W220" s="795"/>
      <c r="X220" s="795"/>
      <c r="Y220" s="795"/>
    </row>
    <row r="221" spans="1:25" ht="17.25" customHeight="1" x14ac:dyDescent="0.25">
      <c r="A221" s="796"/>
      <c r="B221" s="842"/>
      <c r="C221" s="843"/>
      <c r="D221" s="843"/>
      <c r="E221" s="794"/>
      <c r="F221" s="795"/>
      <c r="G221" s="795"/>
      <c r="H221" s="795"/>
      <c r="I221" s="795"/>
      <c r="J221" s="795"/>
      <c r="K221" s="795"/>
      <c r="L221" s="795"/>
      <c r="M221" s="795"/>
      <c r="N221" s="795"/>
      <c r="O221" s="795"/>
      <c r="P221" s="795"/>
      <c r="Q221" s="795"/>
      <c r="R221" s="795"/>
      <c r="S221" s="795"/>
      <c r="T221" s="795"/>
      <c r="U221" s="795"/>
      <c r="V221" s="795"/>
      <c r="W221" s="795"/>
      <c r="X221" s="795"/>
      <c r="Y221" s="795"/>
    </row>
    <row r="222" spans="1:25" ht="17.25" customHeight="1" x14ac:dyDescent="0.25">
      <c r="A222" s="796"/>
      <c r="B222" s="842"/>
      <c r="C222" s="843"/>
      <c r="D222" s="843"/>
      <c r="E222" s="794"/>
      <c r="F222" s="795"/>
      <c r="G222" s="795"/>
      <c r="H222" s="795"/>
      <c r="I222" s="795"/>
      <c r="J222" s="795"/>
      <c r="K222" s="795"/>
      <c r="L222" s="795"/>
      <c r="M222" s="795"/>
      <c r="N222" s="795"/>
      <c r="O222" s="795"/>
      <c r="P222" s="795"/>
      <c r="Q222" s="795"/>
      <c r="R222" s="795"/>
      <c r="S222" s="795"/>
      <c r="T222" s="795"/>
      <c r="U222" s="795"/>
      <c r="V222" s="795"/>
      <c r="W222" s="795"/>
      <c r="X222" s="795"/>
      <c r="Y222" s="795"/>
    </row>
    <row r="223" spans="1:25" ht="17.25" customHeight="1" x14ac:dyDescent="0.25">
      <c r="A223" s="796"/>
      <c r="B223" s="842"/>
      <c r="C223" s="843"/>
      <c r="D223" s="843"/>
      <c r="E223" s="794"/>
      <c r="F223" s="795"/>
      <c r="G223" s="795"/>
      <c r="H223" s="795"/>
      <c r="I223" s="795"/>
      <c r="J223" s="795"/>
      <c r="K223" s="795"/>
      <c r="L223" s="795"/>
      <c r="M223" s="795"/>
      <c r="N223" s="795"/>
      <c r="O223" s="795"/>
      <c r="P223" s="795"/>
      <c r="Q223" s="795"/>
      <c r="R223" s="795"/>
      <c r="S223" s="795"/>
      <c r="T223" s="795"/>
      <c r="U223" s="795"/>
      <c r="V223" s="795"/>
      <c r="W223" s="795"/>
      <c r="X223" s="795"/>
      <c r="Y223" s="795"/>
    </row>
    <row r="224" spans="1:25" ht="17.25" customHeight="1" x14ac:dyDescent="0.25">
      <c r="A224" s="796"/>
      <c r="B224" s="842"/>
      <c r="C224" s="843"/>
      <c r="D224" s="843"/>
      <c r="E224" s="794"/>
      <c r="F224" s="795"/>
      <c r="G224" s="795"/>
      <c r="H224" s="795"/>
      <c r="I224" s="795"/>
      <c r="J224" s="795"/>
      <c r="K224" s="795"/>
      <c r="L224" s="795"/>
      <c r="M224" s="795"/>
      <c r="N224" s="795"/>
      <c r="O224" s="795"/>
      <c r="P224" s="795"/>
      <c r="Q224" s="795"/>
      <c r="R224" s="795"/>
      <c r="S224" s="795"/>
      <c r="T224" s="795"/>
      <c r="U224" s="795"/>
      <c r="V224" s="795"/>
      <c r="W224" s="795"/>
      <c r="X224" s="795"/>
      <c r="Y224" s="795"/>
    </row>
    <row r="225" spans="1:25" ht="17.25" customHeight="1" x14ac:dyDescent="0.25">
      <c r="A225" s="796"/>
      <c r="B225" s="842"/>
      <c r="C225" s="843"/>
      <c r="D225" s="843"/>
      <c r="E225" s="794"/>
      <c r="F225" s="795"/>
      <c r="G225" s="795"/>
      <c r="H225" s="795"/>
      <c r="I225" s="795"/>
      <c r="J225" s="795"/>
      <c r="K225" s="795"/>
      <c r="L225" s="795"/>
      <c r="M225" s="795"/>
      <c r="N225" s="795"/>
      <c r="O225" s="795"/>
      <c r="P225" s="795"/>
      <c r="Q225" s="795"/>
      <c r="R225" s="795"/>
      <c r="S225" s="795"/>
      <c r="T225" s="795"/>
      <c r="U225" s="795"/>
      <c r="V225" s="795"/>
      <c r="W225" s="795"/>
      <c r="X225" s="795"/>
      <c r="Y225" s="795"/>
    </row>
    <row r="226" spans="1:25" ht="17.25" customHeight="1" x14ac:dyDescent="0.25">
      <c r="A226" s="796"/>
      <c r="B226" s="842"/>
      <c r="C226" s="843"/>
      <c r="D226" s="843"/>
      <c r="E226" s="794"/>
      <c r="F226" s="795"/>
      <c r="G226" s="795"/>
      <c r="H226" s="795"/>
      <c r="I226" s="795"/>
      <c r="J226" s="795"/>
      <c r="K226" s="795"/>
      <c r="L226" s="795"/>
      <c r="M226" s="795"/>
      <c r="N226" s="795"/>
      <c r="O226" s="795"/>
      <c r="P226" s="795"/>
      <c r="Q226" s="795"/>
      <c r="R226" s="795"/>
      <c r="S226" s="795"/>
      <c r="T226" s="795"/>
      <c r="U226" s="795"/>
      <c r="V226" s="795"/>
      <c r="W226" s="795"/>
      <c r="X226" s="795"/>
      <c r="Y226" s="795"/>
    </row>
    <row r="227" spans="1:25" ht="17.25" customHeight="1" x14ac:dyDescent="0.25">
      <c r="A227" s="796"/>
      <c r="B227" s="842"/>
      <c r="C227" s="843"/>
      <c r="D227" s="843"/>
      <c r="E227" s="794"/>
      <c r="F227" s="795"/>
      <c r="G227" s="795"/>
      <c r="H227" s="795"/>
      <c r="I227" s="795"/>
      <c r="J227" s="795"/>
      <c r="K227" s="795"/>
      <c r="L227" s="795"/>
      <c r="M227" s="795"/>
      <c r="N227" s="795"/>
      <c r="O227" s="795"/>
      <c r="P227" s="795"/>
      <c r="Q227" s="795"/>
      <c r="R227" s="795"/>
      <c r="S227" s="795"/>
      <c r="T227" s="795"/>
      <c r="U227" s="795"/>
      <c r="V227" s="795"/>
      <c r="W227" s="795"/>
      <c r="X227" s="795"/>
      <c r="Y227" s="795"/>
    </row>
    <row r="228" spans="1:25" ht="17.25" customHeight="1" x14ac:dyDescent="0.25">
      <c r="A228" s="796"/>
      <c r="B228" s="842"/>
      <c r="C228" s="843"/>
      <c r="D228" s="843"/>
      <c r="E228" s="794"/>
      <c r="F228" s="795"/>
      <c r="G228" s="795"/>
      <c r="H228" s="795"/>
      <c r="I228" s="795"/>
      <c r="J228" s="795"/>
      <c r="K228" s="795"/>
      <c r="L228" s="795"/>
      <c r="M228" s="795"/>
      <c r="N228" s="795"/>
      <c r="O228" s="795"/>
      <c r="P228" s="795"/>
      <c r="Q228" s="795"/>
      <c r="R228" s="795"/>
      <c r="S228" s="795"/>
      <c r="T228" s="795"/>
      <c r="U228" s="795"/>
      <c r="V228" s="795"/>
      <c r="W228" s="795"/>
      <c r="X228" s="795"/>
      <c r="Y228" s="795"/>
    </row>
    <row r="229" spans="1:25" ht="17.25" customHeight="1" x14ac:dyDescent="0.25">
      <c r="A229" s="796"/>
      <c r="B229" s="842"/>
      <c r="C229" s="843"/>
      <c r="D229" s="843"/>
      <c r="E229" s="794"/>
      <c r="F229" s="795"/>
      <c r="G229" s="795"/>
      <c r="H229" s="795"/>
      <c r="I229" s="795"/>
      <c r="J229" s="795"/>
      <c r="K229" s="795"/>
      <c r="L229" s="795"/>
      <c r="M229" s="795"/>
      <c r="N229" s="795"/>
      <c r="O229" s="795"/>
      <c r="P229" s="795"/>
      <c r="Q229" s="795"/>
      <c r="R229" s="795"/>
      <c r="S229" s="795"/>
      <c r="T229" s="795"/>
      <c r="U229" s="795"/>
      <c r="V229" s="795"/>
      <c r="W229" s="795"/>
      <c r="X229" s="795"/>
      <c r="Y229" s="795"/>
    </row>
    <row r="230" spans="1:25" ht="17.25" customHeight="1" x14ac:dyDescent="0.25">
      <c r="A230" s="796"/>
      <c r="B230" s="842"/>
      <c r="C230" s="843"/>
      <c r="D230" s="843"/>
      <c r="E230" s="794"/>
      <c r="F230" s="795"/>
      <c r="G230" s="795"/>
      <c r="H230" s="795"/>
      <c r="I230" s="795"/>
      <c r="J230" s="795"/>
      <c r="K230" s="795"/>
      <c r="L230" s="795"/>
      <c r="M230" s="795"/>
      <c r="N230" s="795"/>
      <c r="O230" s="795"/>
      <c r="P230" s="795"/>
      <c r="Q230" s="795"/>
      <c r="R230" s="795"/>
      <c r="S230" s="795"/>
      <c r="T230" s="795"/>
      <c r="U230" s="795"/>
      <c r="V230" s="795"/>
      <c r="W230" s="795"/>
      <c r="X230" s="795"/>
      <c r="Y230" s="795"/>
    </row>
    <row r="231" spans="1:25" ht="17.25" customHeight="1" x14ac:dyDescent="0.25">
      <c r="A231" s="796"/>
      <c r="B231" s="842"/>
      <c r="C231" s="843"/>
      <c r="D231" s="843"/>
      <c r="E231" s="794"/>
      <c r="F231" s="795"/>
      <c r="G231" s="795"/>
      <c r="H231" s="795"/>
      <c r="I231" s="795"/>
      <c r="J231" s="795"/>
      <c r="K231" s="795"/>
      <c r="L231" s="795"/>
      <c r="M231" s="795"/>
      <c r="N231" s="795"/>
      <c r="O231" s="795"/>
      <c r="P231" s="795"/>
      <c r="Q231" s="795"/>
      <c r="R231" s="795"/>
      <c r="S231" s="795"/>
      <c r="T231" s="795"/>
      <c r="U231" s="795"/>
      <c r="V231" s="795"/>
      <c r="W231" s="795"/>
      <c r="X231" s="795"/>
      <c r="Y231" s="795"/>
    </row>
    <row r="232" spans="1:25" ht="17.25" customHeight="1" x14ac:dyDescent="0.25">
      <c r="A232" s="796"/>
      <c r="B232" s="842"/>
      <c r="C232" s="843"/>
      <c r="D232" s="843"/>
      <c r="E232" s="794"/>
      <c r="F232" s="795"/>
      <c r="G232" s="795"/>
      <c r="H232" s="795"/>
      <c r="I232" s="795"/>
      <c r="J232" s="795"/>
      <c r="K232" s="795"/>
      <c r="L232" s="795"/>
      <c r="M232" s="795"/>
      <c r="N232" s="795"/>
      <c r="O232" s="795"/>
      <c r="P232" s="795"/>
      <c r="Q232" s="795"/>
      <c r="R232" s="795"/>
      <c r="S232" s="795"/>
      <c r="T232" s="795"/>
      <c r="U232" s="795"/>
      <c r="V232" s="795"/>
      <c r="W232" s="795"/>
      <c r="X232" s="795"/>
      <c r="Y232" s="795"/>
    </row>
    <row r="233" spans="1:25" ht="17.25" customHeight="1" x14ac:dyDescent="0.25">
      <c r="A233" s="796"/>
      <c r="B233" s="842"/>
      <c r="C233" s="843"/>
      <c r="D233" s="843"/>
      <c r="E233" s="794"/>
      <c r="F233" s="795"/>
      <c r="G233" s="795"/>
      <c r="H233" s="795"/>
      <c r="I233" s="795"/>
      <c r="J233" s="795"/>
      <c r="K233" s="795"/>
      <c r="L233" s="795"/>
      <c r="M233" s="795"/>
      <c r="N233" s="795"/>
      <c r="O233" s="795"/>
      <c r="P233" s="795"/>
      <c r="Q233" s="795"/>
      <c r="R233" s="795"/>
      <c r="S233" s="795"/>
      <c r="T233" s="795"/>
      <c r="U233" s="795"/>
      <c r="V233" s="795"/>
      <c r="W233" s="795"/>
      <c r="X233" s="795"/>
      <c r="Y233" s="795"/>
    </row>
    <row r="234" spans="1:25" ht="17.25" customHeight="1" x14ac:dyDescent="0.25">
      <c r="A234" s="796"/>
      <c r="B234" s="842"/>
      <c r="C234" s="843"/>
      <c r="D234" s="843"/>
      <c r="E234" s="794"/>
      <c r="F234" s="795"/>
      <c r="G234" s="795"/>
      <c r="H234" s="795"/>
      <c r="I234" s="795"/>
      <c r="J234" s="795"/>
      <c r="K234" s="795"/>
      <c r="L234" s="795"/>
      <c r="M234" s="795"/>
      <c r="N234" s="795"/>
      <c r="O234" s="795"/>
      <c r="P234" s="795"/>
      <c r="Q234" s="795"/>
      <c r="R234" s="795"/>
      <c r="S234" s="795"/>
      <c r="T234" s="795"/>
      <c r="U234" s="795"/>
      <c r="V234" s="795"/>
      <c r="W234" s="795"/>
      <c r="X234" s="795"/>
      <c r="Y234" s="795"/>
    </row>
    <row r="235" spans="1:25" ht="17.25" customHeight="1" x14ac:dyDescent="0.25">
      <c r="A235" s="796"/>
      <c r="B235" s="842"/>
      <c r="C235" s="843"/>
      <c r="D235" s="843"/>
      <c r="E235" s="794"/>
      <c r="F235" s="795"/>
      <c r="G235" s="795"/>
      <c r="H235" s="795"/>
      <c r="I235" s="795"/>
      <c r="J235" s="795"/>
      <c r="K235" s="795"/>
      <c r="L235" s="795"/>
      <c r="M235" s="795"/>
      <c r="N235" s="795"/>
      <c r="O235" s="795"/>
      <c r="P235" s="795"/>
      <c r="Q235" s="795"/>
      <c r="R235" s="795"/>
      <c r="S235" s="795"/>
      <c r="T235" s="795"/>
      <c r="U235" s="795"/>
      <c r="V235" s="795"/>
      <c r="W235" s="795"/>
      <c r="X235" s="795"/>
      <c r="Y235" s="795"/>
    </row>
    <row r="236" spans="1:25" ht="17.25" customHeight="1" x14ac:dyDescent="0.25">
      <c r="A236" s="796"/>
      <c r="B236" s="842"/>
      <c r="C236" s="843"/>
      <c r="D236" s="843"/>
      <c r="E236" s="794"/>
      <c r="F236" s="795"/>
      <c r="G236" s="795"/>
      <c r="H236" s="795"/>
      <c r="I236" s="795"/>
      <c r="J236" s="795"/>
      <c r="K236" s="795"/>
      <c r="L236" s="795"/>
      <c r="M236" s="795"/>
      <c r="N236" s="795"/>
      <c r="O236" s="795"/>
      <c r="P236" s="795"/>
      <c r="Q236" s="795"/>
      <c r="R236" s="795"/>
      <c r="S236" s="795"/>
      <c r="T236" s="795"/>
      <c r="U236" s="795"/>
      <c r="V236" s="795"/>
      <c r="W236" s="795"/>
      <c r="X236" s="795"/>
      <c r="Y236" s="795"/>
    </row>
    <row r="237" spans="1:25" ht="17.25" customHeight="1" x14ac:dyDescent="0.25">
      <c r="A237" s="796"/>
      <c r="B237" s="842"/>
      <c r="C237" s="843"/>
      <c r="D237" s="843"/>
      <c r="E237" s="794"/>
      <c r="F237" s="795"/>
      <c r="G237" s="795"/>
      <c r="H237" s="795"/>
      <c r="I237" s="795"/>
      <c r="J237" s="795"/>
      <c r="K237" s="795"/>
      <c r="L237" s="795"/>
      <c r="M237" s="795"/>
      <c r="N237" s="795"/>
      <c r="O237" s="795"/>
      <c r="P237" s="795"/>
      <c r="Q237" s="795"/>
      <c r="R237" s="795"/>
      <c r="S237" s="795"/>
      <c r="T237" s="795"/>
      <c r="U237" s="795"/>
      <c r="V237" s="795"/>
      <c r="W237" s="795"/>
      <c r="X237" s="795"/>
      <c r="Y237" s="795"/>
    </row>
    <row r="238" spans="1:25" ht="17.25" customHeight="1" x14ac:dyDescent="0.25">
      <c r="A238" s="796"/>
      <c r="B238" s="842"/>
      <c r="C238" s="843"/>
      <c r="D238" s="843"/>
      <c r="E238" s="794"/>
      <c r="F238" s="795"/>
      <c r="G238" s="795"/>
      <c r="H238" s="795"/>
      <c r="I238" s="795"/>
      <c r="J238" s="795"/>
      <c r="K238" s="795"/>
      <c r="L238" s="795"/>
      <c r="M238" s="795"/>
      <c r="N238" s="795"/>
      <c r="O238" s="795"/>
      <c r="P238" s="795"/>
      <c r="Q238" s="795"/>
      <c r="R238" s="795"/>
      <c r="S238" s="795"/>
      <c r="T238" s="795"/>
      <c r="U238" s="795"/>
      <c r="V238" s="795"/>
      <c r="W238" s="795"/>
      <c r="X238" s="795"/>
      <c r="Y238" s="795"/>
    </row>
    <row r="239" spans="1:25" ht="17.25" customHeight="1" x14ac:dyDescent="0.25">
      <c r="A239" s="796"/>
      <c r="B239" s="842"/>
      <c r="C239" s="843"/>
      <c r="D239" s="843"/>
      <c r="E239" s="794"/>
      <c r="F239" s="795"/>
      <c r="G239" s="795"/>
      <c r="H239" s="795"/>
      <c r="I239" s="795"/>
      <c r="J239" s="795"/>
      <c r="K239" s="795"/>
      <c r="L239" s="795"/>
      <c r="M239" s="795"/>
      <c r="N239" s="795"/>
      <c r="O239" s="795"/>
      <c r="P239" s="795"/>
      <c r="Q239" s="795"/>
      <c r="R239" s="795"/>
      <c r="S239" s="795"/>
      <c r="T239" s="795"/>
      <c r="U239" s="795"/>
      <c r="V239" s="795"/>
      <c r="W239" s="795"/>
      <c r="X239" s="795"/>
      <c r="Y239" s="795"/>
    </row>
    <row r="240" spans="1:25" ht="17.25" customHeight="1" x14ac:dyDescent="0.25">
      <c r="A240" s="796"/>
      <c r="B240" s="842"/>
      <c r="C240" s="843"/>
      <c r="D240" s="843"/>
      <c r="E240" s="794"/>
      <c r="F240" s="795"/>
      <c r="G240" s="795"/>
      <c r="H240" s="795"/>
      <c r="I240" s="795"/>
      <c r="J240" s="795"/>
      <c r="K240" s="795"/>
      <c r="L240" s="795"/>
      <c r="M240" s="795"/>
      <c r="N240" s="795"/>
      <c r="O240" s="795"/>
      <c r="P240" s="795"/>
      <c r="Q240" s="795"/>
      <c r="R240" s="795"/>
      <c r="S240" s="795"/>
      <c r="T240" s="795"/>
      <c r="U240" s="795"/>
      <c r="V240" s="795"/>
      <c r="W240" s="795"/>
      <c r="X240" s="795"/>
      <c r="Y240" s="795"/>
    </row>
    <row r="241" spans="1:25" ht="17.25" customHeight="1" x14ac:dyDescent="0.25">
      <c r="A241" s="796"/>
      <c r="B241" s="842"/>
      <c r="C241" s="843"/>
      <c r="D241" s="843"/>
      <c r="E241" s="794"/>
      <c r="F241" s="795"/>
      <c r="G241" s="795"/>
      <c r="H241" s="795"/>
      <c r="I241" s="795"/>
      <c r="J241" s="795"/>
      <c r="K241" s="795"/>
      <c r="L241" s="795"/>
      <c r="M241" s="795"/>
      <c r="N241" s="795"/>
      <c r="O241" s="795"/>
      <c r="P241" s="795"/>
      <c r="Q241" s="795"/>
      <c r="R241" s="795"/>
      <c r="S241" s="795"/>
      <c r="T241" s="795"/>
      <c r="U241" s="795"/>
      <c r="V241" s="795"/>
      <c r="W241" s="795"/>
      <c r="X241" s="795"/>
      <c r="Y241" s="795"/>
    </row>
    <row r="242" spans="1:25" ht="17.25" customHeight="1" x14ac:dyDescent="0.25">
      <c r="A242" s="796"/>
      <c r="B242" s="842"/>
      <c r="C242" s="843"/>
      <c r="D242" s="843"/>
      <c r="E242" s="794"/>
      <c r="F242" s="795"/>
      <c r="G242" s="795"/>
      <c r="H242" s="795"/>
      <c r="I242" s="795"/>
      <c r="J242" s="795"/>
      <c r="K242" s="795"/>
      <c r="L242" s="795"/>
      <c r="M242" s="795"/>
      <c r="N242" s="795"/>
      <c r="O242" s="795"/>
      <c r="P242" s="795"/>
      <c r="Q242" s="795"/>
      <c r="R242" s="795"/>
      <c r="S242" s="795"/>
      <c r="T242" s="795"/>
      <c r="U242" s="795"/>
      <c r="V242" s="795"/>
      <c r="W242" s="795"/>
      <c r="X242" s="795"/>
      <c r="Y242" s="795"/>
    </row>
    <row r="243" spans="1:25" ht="17.25" customHeight="1" x14ac:dyDescent="0.25">
      <c r="A243" s="796"/>
      <c r="B243" s="842"/>
      <c r="C243" s="843"/>
      <c r="D243" s="843"/>
      <c r="E243" s="794"/>
      <c r="F243" s="795"/>
      <c r="G243" s="795"/>
      <c r="H243" s="795"/>
      <c r="I243" s="795"/>
      <c r="J243" s="795"/>
      <c r="K243" s="795"/>
      <c r="L243" s="795"/>
      <c r="M243" s="795"/>
      <c r="N243" s="795"/>
      <c r="O243" s="795"/>
      <c r="P243" s="795"/>
      <c r="Q243" s="795"/>
      <c r="R243" s="795"/>
      <c r="S243" s="795"/>
      <c r="T243" s="795"/>
      <c r="U243" s="795"/>
      <c r="V243" s="795"/>
      <c r="W243" s="795"/>
      <c r="X243" s="795"/>
      <c r="Y243" s="795"/>
    </row>
    <row r="244" spans="1:25" ht="17.25" customHeight="1" x14ac:dyDescent="0.25">
      <c r="A244" s="796"/>
      <c r="B244" s="842"/>
      <c r="C244" s="843"/>
      <c r="D244" s="843"/>
      <c r="E244" s="794"/>
      <c r="F244" s="795"/>
      <c r="G244" s="795"/>
      <c r="H244" s="795"/>
      <c r="I244" s="795"/>
      <c r="J244" s="795"/>
      <c r="K244" s="795"/>
      <c r="L244" s="795"/>
      <c r="M244" s="795"/>
      <c r="N244" s="795"/>
      <c r="O244" s="795"/>
      <c r="P244" s="795"/>
      <c r="Q244" s="795"/>
      <c r="R244" s="795"/>
      <c r="S244" s="795"/>
      <c r="T244" s="795"/>
      <c r="U244" s="795"/>
      <c r="V244" s="795"/>
      <c r="W244" s="795"/>
      <c r="X244" s="795"/>
      <c r="Y244" s="795"/>
    </row>
    <row r="245" spans="1:25" ht="17.25" customHeight="1" x14ac:dyDescent="0.25">
      <c r="A245" s="796"/>
      <c r="B245" s="842"/>
      <c r="C245" s="843"/>
      <c r="D245" s="843"/>
      <c r="E245" s="794"/>
      <c r="F245" s="795"/>
      <c r="G245" s="795"/>
      <c r="H245" s="795"/>
      <c r="I245" s="795"/>
      <c r="J245" s="795"/>
      <c r="K245" s="795"/>
      <c r="L245" s="795"/>
      <c r="M245" s="795"/>
      <c r="N245" s="795"/>
      <c r="O245" s="795"/>
      <c r="P245" s="795"/>
      <c r="Q245" s="795"/>
      <c r="R245" s="795"/>
      <c r="S245" s="795"/>
      <c r="T245" s="795"/>
      <c r="U245" s="795"/>
      <c r="V245" s="795"/>
      <c r="W245" s="795"/>
      <c r="X245" s="795"/>
      <c r="Y245" s="795"/>
    </row>
    <row r="246" spans="1:25" ht="17.25" customHeight="1" x14ac:dyDescent="0.25">
      <c r="A246" s="796"/>
      <c r="B246" s="842"/>
      <c r="C246" s="843"/>
      <c r="D246" s="843"/>
      <c r="E246" s="794"/>
      <c r="F246" s="795"/>
      <c r="G246" s="795"/>
      <c r="H246" s="795"/>
      <c r="I246" s="795"/>
      <c r="J246" s="795"/>
      <c r="K246" s="795"/>
      <c r="L246" s="795"/>
      <c r="M246" s="795"/>
      <c r="N246" s="795"/>
      <c r="O246" s="795"/>
      <c r="P246" s="795"/>
      <c r="Q246" s="795"/>
      <c r="R246" s="795"/>
      <c r="S246" s="795"/>
      <c r="T246" s="795"/>
      <c r="U246" s="795"/>
      <c r="V246" s="795"/>
      <c r="W246" s="795"/>
      <c r="X246" s="795"/>
      <c r="Y246" s="795"/>
    </row>
    <row r="247" spans="1:25" ht="17.25" customHeight="1" x14ac:dyDescent="0.25">
      <c r="A247" s="796"/>
      <c r="B247" s="842"/>
      <c r="C247" s="843"/>
      <c r="D247" s="843"/>
      <c r="E247" s="794"/>
      <c r="F247" s="795"/>
      <c r="G247" s="795"/>
      <c r="H247" s="795"/>
      <c r="I247" s="795"/>
      <c r="J247" s="795"/>
      <c r="K247" s="795"/>
      <c r="L247" s="795"/>
      <c r="M247" s="795"/>
      <c r="N247" s="795"/>
      <c r="O247" s="795"/>
      <c r="P247" s="795"/>
      <c r="Q247" s="795"/>
      <c r="R247" s="795"/>
      <c r="S247" s="795"/>
      <c r="T247" s="795"/>
      <c r="U247" s="795"/>
      <c r="V247" s="795"/>
      <c r="W247" s="795"/>
      <c r="X247" s="795"/>
      <c r="Y247" s="795"/>
    </row>
    <row r="248" spans="1:25" ht="17.25" customHeight="1" x14ac:dyDescent="0.25">
      <c r="A248" s="796"/>
      <c r="B248" s="842"/>
      <c r="C248" s="843"/>
      <c r="D248" s="843"/>
      <c r="E248" s="794"/>
      <c r="F248" s="795"/>
      <c r="G248" s="795"/>
      <c r="H248" s="795"/>
      <c r="I248" s="795"/>
      <c r="J248" s="795"/>
      <c r="K248" s="795"/>
      <c r="L248" s="795"/>
      <c r="M248" s="795"/>
      <c r="N248" s="795"/>
      <c r="O248" s="795"/>
      <c r="P248" s="795"/>
      <c r="Q248" s="795"/>
      <c r="R248" s="795"/>
      <c r="S248" s="795"/>
      <c r="T248" s="795"/>
      <c r="U248" s="795"/>
      <c r="V248" s="795"/>
      <c r="W248" s="795"/>
      <c r="X248" s="795"/>
      <c r="Y248" s="795"/>
    </row>
    <row r="249" spans="1:25" ht="17.25" customHeight="1" x14ac:dyDescent="0.25">
      <c r="A249" s="796"/>
      <c r="B249" s="842"/>
      <c r="C249" s="843"/>
      <c r="D249" s="843"/>
      <c r="E249" s="794"/>
      <c r="F249" s="795"/>
      <c r="G249" s="795"/>
      <c r="H249" s="795"/>
      <c r="I249" s="795"/>
      <c r="J249" s="795"/>
      <c r="K249" s="795"/>
      <c r="L249" s="795"/>
      <c r="M249" s="795"/>
      <c r="N249" s="795"/>
      <c r="O249" s="795"/>
      <c r="P249" s="795"/>
      <c r="Q249" s="795"/>
      <c r="R249" s="795"/>
      <c r="S249" s="795"/>
      <c r="T249" s="795"/>
      <c r="U249" s="795"/>
      <c r="V249" s="795"/>
      <c r="W249" s="795"/>
      <c r="X249" s="795"/>
      <c r="Y249" s="795"/>
    </row>
    <row r="250" spans="1:25" ht="17.25" customHeight="1" x14ac:dyDescent="0.25">
      <c r="A250" s="796"/>
      <c r="B250" s="842"/>
      <c r="C250" s="843"/>
      <c r="D250" s="843"/>
      <c r="E250" s="794"/>
      <c r="F250" s="795"/>
      <c r="G250" s="795"/>
      <c r="H250" s="795"/>
      <c r="I250" s="795"/>
      <c r="J250" s="795"/>
      <c r="K250" s="795"/>
      <c r="L250" s="795"/>
      <c r="M250" s="795"/>
      <c r="N250" s="795"/>
      <c r="O250" s="795"/>
      <c r="P250" s="795"/>
      <c r="Q250" s="795"/>
      <c r="R250" s="795"/>
      <c r="S250" s="795"/>
      <c r="T250" s="795"/>
      <c r="U250" s="795"/>
      <c r="V250" s="795"/>
      <c r="W250" s="795"/>
      <c r="X250" s="795"/>
      <c r="Y250" s="795"/>
    </row>
    <row r="251" spans="1:25" ht="17.25" customHeight="1" x14ac:dyDescent="0.25">
      <c r="A251" s="796"/>
      <c r="B251" s="842"/>
      <c r="C251" s="843"/>
      <c r="D251" s="843"/>
      <c r="E251" s="794"/>
      <c r="F251" s="795"/>
      <c r="G251" s="795"/>
      <c r="H251" s="795"/>
      <c r="I251" s="795"/>
      <c r="J251" s="795"/>
      <c r="K251" s="795"/>
      <c r="L251" s="795"/>
      <c r="M251" s="795"/>
      <c r="N251" s="795"/>
      <c r="O251" s="795"/>
      <c r="P251" s="795"/>
      <c r="Q251" s="795"/>
      <c r="R251" s="795"/>
      <c r="S251" s="795"/>
      <c r="T251" s="795"/>
      <c r="U251" s="795"/>
      <c r="V251" s="795"/>
      <c r="W251" s="795"/>
      <c r="X251" s="795"/>
      <c r="Y251" s="795"/>
    </row>
    <row r="252" spans="1:25" ht="17.25" customHeight="1" x14ac:dyDescent="0.25">
      <c r="A252" s="796"/>
      <c r="B252" s="842"/>
      <c r="C252" s="843"/>
      <c r="D252" s="843"/>
      <c r="E252" s="794"/>
      <c r="F252" s="795"/>
      <c r="G252" s="795"/>
      <c r="H252" s="795"/>
      <c r="I252" s="795"/>
      <c r="J252" s="795"/>
      <c r="K252" s="795"/>
      <c r="L252" s="795"/>
      <c r="M252" s="795"/>
      <c r="N252" s="795"/>
      <c r="O252" s="795"/>
      <c r="P252" s="795"/>
      <c r="Q252" s="795"/>
      <c r="R252" s="795"/>
      <c r="S252" s="795"/>
      <c r="T252" s="795"/>
      <c r="U252" s="795"/>
      <c r="V252" s="795"/>
      <c r="W252" s="795"/>
      <c r="X252" s="795"/>
      <c r="Y252" s="795"/>
    </row>
    <row r="253" spans="1:25" ht="17.25" customHeight="1" x14ac:dyDescent="0.25">
      <c r="A253" s="796"/>
      <c r="B253" s="842"/>
      <c r="C253" s="843"/>
      <c r="D253" s="843"/>
      <c r="E253" s="794"/>
      <c r="F253" s="795"/>
      <c r="G253" s="795"/>
      <c r="H253" s="795"/>
      <c r="I253" s="795"/>
      <c r="J253" s="795"/>
      <c r="K253" s="795"/>
      <c r="L253" s="795"/>
      <c r="M253" s="795"/>
      <c r="N253" s="795"/>
      <c r="O253" s="795"/>
      <c r="P253" s="795"/>
      <c r="Q253" s="795"/>
      <c r="R253" s="795"/>
      <c r="S253" s="795"/>
      <c r="T253" s="795"/>
      <c r="U253" s="795"/>
      <c r="V253" s="795"/>
      <c r="W253" s="795"/>
      <c r="X253" s="795"/>
      <c r="Y253" s="795"/>
    </row>
    <row r="254" spans="1:25" ht="17.25" customHeight="1" x14ac:dyDescent="0.25">
      <c r="A254" s="796"/>
      <c r="B254" s="842"/>
      <c r="C254" s="843"/>
      <c r="D254" s="843"/>
      <c r="E254" s="794"/>
      <c r="F254" s="795"/>
      <c r="G254" s="795"/>
      <c r="H254" s="795"/>
      <c r="I254" s="795"/>
      <c r="J254" s="795"/>
      <c r="K254" s="795"/>
      <c r="L254" s="795"/>
      <c r="M254" s="795"/>
      <c r="N254" s="795"/>
      <c r="O254" s="795"/>
      <c r="P254" s="795"/>
      <c r="Q254" s="795"/>
      <c r="R254" s="795"/>
      <c r="S254" s="795"/>
      <c r="T254" s="795"/>
      <c r="U254" s="795"/>
      <c r="V254" s="795"/>
      <c r="W254" s="795"/>
      <c r="X254" s="795"/>
      <c r="Y254" s="795"/>
    </row>
    <row r="255" spans="1:25" ht="17.25" customHeight="1" x14ac:dyDescent="0.25">
      <c r="A255" s="796"/>
      <c r="B255" s="842"/>
      <c r="C255" s="843"/>
      <c r="D255" s="843"/>
      <c r="E255" s="794"/>
      <c r="F255" s="795"/>
      <c r="G255" s="795"/>
      <c r="H255" s="795"/>
      <c r="I255" s="795"/>
      <c r="J255" s="795"/>
      <c r="K255" s="795"/>
      <c r="L255" s="795"/>
      <c r="M255" s="795"/>
      <c r="N255" s="795"/>
      <c r="O255" s="795"/>
      <c r="P255" s="795"/>
      <c r="Q255" s="795"/>
      <c r="R255" s="795"/>
      <c r="S255" s="795"/>
      <c r="T255" s="795"/>
      <c r="U255" s="795"/>
      <c r="V255" s="795"/>
      <c r="W255" s="795"/>
      <c r="X255" s="795"/>
      <c r="Y255" s="795"/>
    </row>
    <row r="256" spans="1:25" ht="17.25" customHeight="1" x14ac:dyDescent="0.25">
      <c r="A256" s="796"/>
      <c r="B256" s="842"/>
      <c r="C256" s="843"/>
      <c r="D256" s="843"/>
      <c r="E256" s="794"/>
      <c r="F256" s="795"/>
      <c r="G256" s="795"/>
      <c r="H256" s="795"/>
      <c r="I256" s="795"/>
      <c r="J256" s="795"/>
      <c r="K256" s="795"/>
      <c r="L256" s="795"/>
      <c r="M256" s="795"/>
      <c r="N256" s="795"/>
      <c r="O256" s="795"/>
      <c r="P256" s="795"/>
      <c r="Q256" s="795"/>
      <c r="R256" s="795"/>
      <c r="S256" s="795"/>
      <c r="T256" s="795"/>
      <c r="U256" s="795"/>
      <c r="V256" s="795"/>
      <c r="W256" s="795"/>
      <c r="X256" s="795"/>
      <c r="Y256" s="795"/>
    </row>
    <row r="257" spans="1:25" ht="17.25" customHeight="1" x14ac:dyDescent="0.25">
      <c r="A257" s="796"/>
      <c r="B257" s="842"/>
      <c r="C257" s="843"/>
      <c r="D257" s="843"/>
      <c r="E257" s="794"/>
      <c r="F257" s="795"/>
      <c r="G257" s="795"/>
      <c r="H257" s="795"/>
      <c r="I257" s="795"/>
      <c r="J257" s="795"/>
      <c r="K257" s="795"/>
      <c r="L257" s="795"/>
      <c r="M257" s="795"/>
      <c r="N257" s="795"/>
      <c r="O257" s="795"/>
      <c r="P257" s="795"/>
      <c r="Q257" s="795"/>
      <c r="R257" s="795"/>
      <c r="S257" s="795"/>
      <c r="T257" s="795"/>
      <c r="U257" s="795"/>
      <c r="V257" s="795"/>
      <c r="W257" s="795"/>
      <c r="X257" s="795"/>
      <c r="Y257" s="795"/>
    </row>
    <row r="258" spans="1:25" ht="17.25" customHeight="1" x14ac:dyDescent="0.25">
      <c r="A258" s="796"/>
      <c r="B258" s="842"/>
      <c r="C258" s="843"/>
      <c r="D258" s="843"/>
      <c r="E258" s="794"/>
      <c r="F258" s="795"/>
      <c r="G258" s="795"/>
      <c r="H258" s="795"/>
      <c r="I258" s="795"/>
      <c r="J258" s="795"/>
      <c r="K258" s="795"/>
      <c r="L258" s="795"/>
      <c r="M258" s="795"/>
      <c r="N258" s="795"/>
      <c r="O258" s="795"/>
      <c r="P258" s="795"/>
      <c r="Q258" s="795"/>
      <c r="R258" s="795"/>
      <c r="S258" s="795"/>
      <c r="T258" s="795"/>
      <c r="U258" s="795"/>
      <c r="V258" s="795"/>
      <c r="W258" s="795"/>
      <c r="X258" s="795"/>
      <c r="Y258" s="795"/>
    </row>
    <row r="259" spans="1:25" ht="17.25" customHeight="1" x14ac:dyDescent="0.25">
      <c r="A259" s="796"/>
      <c r="B259" s="842"/>
      <c r="C259" s="843"/>
      <c r="D259" s="843"/>
      <c r="E259" s="794"/>
      <c r="F259" s="795"/>
      <c r="G259" s="795"/>
      <c r="H259" s="795"/>
      <c r="I259" s="795"/>
      <c r="J259" s="795"/>
      <c r="K259" s="795"/>
      <c r="L259" s="795"/>
      <c r="M259" s="795"/>
      <c r="N259" s="795"/>
      <c r="O259" s="795"/>
      <c r="P259" s="795"/>
      <c r="Q259" s="795"/>
      <c r="R259" s="795"/>
      <c r="S259" s="795"/>
      <c r="T259" s="795"/>
      <c r="U259" s="795"/>
      <c r="V259" s="795"/>
      <c r="W259" s="795"/>
      <c r="X259" s="795"/>
      <c r="Y259" s="795"/>
    </row>
    <row r="260" spans="1:25" ht="17.25" customHeight="1" x14ac:dyDescent="0.25">
      <c r="A260" s="796"/>
      <c r="B260" s="842"/>
      <c r="C260" s="843"/>
      <c r="D260" s="843"/>
      <c r="E260" s="794"/>
      <c r="F260" s="795"/>
      <c r="G260" s="795"/>
      <c r="H260" s="795"/>
      <c r="I260" s="795"/>
      <c r="J260" s="795"/>
      <c r="K260" s="795"/>
      <c r="L260" s="795"/>
      <c r="M260" s="795"/>
      <c r="N260" s="795"/>
      <c r="O260" s="795"/>
      <c r="P260" s="795"/>
      <c r="Q260" s="795"/>
      <c r="R260" s="795"/>
      <c r="S260" s="795"/>
      <c r="T260" s="795"/>
      <c r="U260" s="795"/>
      <c r="V260" s="795"/>
      <c r="W260" s="795"/>
      <c r="X260" s="795"/>
      <c r="Y260" s="795"/>
    </row>
    <row r="261" spans="1:25" ht="17.25" customHeight="1" x14ac:dyDescent="0.25">
      <c r="A261" s="796"/>
      <c r="B261" s="842"/>
      <c r="C261" s="843"/>
      <c r="D261" s="843"/>
      <c r="E261" s="794"/>
      <c r="F261" s="795"/>
      <c r="G261" s="795"/>
      <c r="H261" s="795"/>
      <c r="I261" s="795"/>
      <c r="J261" s="795"/>
      <c r="K261" s="795"/>
      <c r="L261" s="795"/>
      <c r="M261" s="795"/>
      <c r="N261" s="795"/>
      <c r="O261" s="795"/>
      <c r="P261" s="795"/>
      <c r="Q261" s="795"/>
      <c r="R261" s="795"/>
      <c r="S261" s="795"/>
      <c r="T261" s="795"/>
      <c r="U261" s="795"/>
      <c r="V261" s="795"/>
      <c r="W261" s="795"/>
      <c r="X261" s="795"/>
      <c r="Y261" s="795"/>
    </row>
    <row r="262" spans="1:25" ht="17.25" customHeight="1" x14ac:dyDescent="0.25">
      <c r="A262" s="796"/>
      <c r="B262" s="842"/>
      <c r="C262" s="843"/>
      <c r="D262" s="843"/>
      <c r="E262" s="794"/>
      <c r="F262" s="795"/>
      <c r="G262" s="795"/>
      <c r="H262" s="795"/>
      <c r="I262" s="795"/>
      <c r="J262" s="795"/>
      <c r="K262" s="795"/>
      <c r="L262" s="795"/>
      <c r="M262" s="795"/>
      <c r="N262" s="795"/>
      <c r="O262" s="795"/>
      <c r="P262" s="795"/>
      <c r="Q262" s="795"/>
      <c r="R262" s="795"/>
      <c r="S262" s="795"/>
      <c r="T262" s="795"/>
      <c r="U262" s="795"/>
      <c r="V262" s="795"/>
      <c r="W262" s="795"/>
      <c r="X262" s="795"/>
      <c r="Y262" s="795"/>
    </row>
    <row r="263" spans="1:25" ht="17.25" customHeight="1" x14ac:dyDescent="0.25">
      <c r="A263" s="796"/>
      <c r="B263" s="842"/>
      <c r="C263" s="843"/>
      <c r="D263" s="843"/>
      <c r="E263" s="794"/>
      <c r="F263" s="795"/>
      <c r="G263" s="795"/>
      <c r="H263" s="795"/>
      <c r="I263" s="795"/>
      <c r="J263" s="795"/>
      <c r="K263" s="795"/>
      <c r="L263" s="795"/>
      <c r="M263" s="795"/>
      <c r="N263" s="795"/>
      <c r="O263" s="795"/>
      <c r="P263" s="795"/>
      <c r="Q263" s="795"/>
      <c r="R263" s="795"/>
      <c r="S263" s="795"/>
      <c r="T263" s="795"/>
      <c r="U263" s="795"/>
      <c r="V263" s="795"/>
      <c r="W263" s="795"/>
      <c r="X263" s="795"/>
      <c r="Y263" s="795"/>
    </row>
    <row r="264" spans="1:25" ht="17.25" customHeight="1" x14ac:dyDescent="0.25">
      <c r="A264" s="796"/>
      <c r="B264" s="842"/>
      <c r="C264" s="843"/>
      <c r="D264" s="843"/>
      <c r="E264" s="794"/>
      <c r="F264" s="795"/>
      <c r="G264" s="795"/>
      <c r="H264" s="795"/>
      <c r="I264" s="795"/>
      <c r="J264" s="795"/>
      <c r="K264" s="795"/>
      <c r="L264" s="795"/>
      <c r="M264" s="795"/>
      <c r="N264" s="795"/>
      <c r="O264" s="795"/>
      <c r="P264" s="795"/>
      <c r="Q264" s="795"/>
      <c r="R264" s="795"/>
      <c r="S264" s="795"/>
      <c r="T264" s="795"/>
      <c r="U264" s="795"/>
      <c r="V264" s="795"/>
      <c r="W264" s="795"/>
      <c r="X264" s="795"/>
      <c r="Y264" s="795"/>
    </row>
    <row r="265" spans="1:25" ht="17.25" customHeight="1" x14ac:dyDescent="0.25">
      <c r="A265" s="796"/>
      <c r="B265" s="842"/>
      <c r="C265" s="843"/>
      <c r="D265" s="843"/>
      <c r="E265" s="794"/>
      <c r="F265" s="795"/>
      <c r="G265" s="795"/>
      <c r="H265" s="795"/>
      <c r="I265" s="795"/>
      <c r="J265" s="795"/>
      <c r="K265" s="795"/>
      <c r="L265" s="795"/>
      <c r="M265" s="795"/>
      <c r="N265" s="795"/>
      <c r="O265" s="795"/>
      <c r="P265" s="795"/>
      <c r="Q265" s="795"/>
      <c r="R265" s="795"/>
      <c r="S265" s="795"/>
      <c r="T265" s="795"/>
      <c r="U265" s="795"/>
      <c r="V265" s="795"/>
      <c r="W265" s="795"/>
      <c r="X265" s="795"/>
      <c r="Y265" s="795"/>
    </row>
    <row r="266" spans="1:25" ht="17.25" customHeight="1" x14ac:dyDescent="0.25">
      <c r="A266" s="796"/>
      <c r="B266" s="842"/>
      <c r="C266" s="843"/>
      <c r="D266" s="843"/>
      <c r="E266" s="794"/>
      <c r="F266" s="795"/>
      <c r="G266" s="795"/>
      <c r="H266" s="795"/>
      <c r="I266" s="795"/>
      <c r="J266" s="795"/>
      <c r="K266" s="795"/>
      <c r="L266" s="795"/>
      <c r="M266" s="795"/>
      <c r="N266" s="795"/>
      <c r="O266" s="795"/>
      <c r="P266" s="795"/>
      <c r="Q266" s="795"/>
      <c r="R266" s="795"/>
      <c r="S266" s="795"/>
      <c r="T266" s="795"/>
      <c r="U266" s="795"/>
      <c r="V266" s="795"/>
      <c r="W266" s="795"/>
      <c r="X266" s="795"/>
      <c r="Y266" s="795"/>
    </row>
    <row r="267" spans="1:25" ht="17.25" customHeight="1" x14ac:dyDescent="0.25">
      <c r="A267" s="796"/>
      <c r="B267" s="842"/>
      <c r="C267" s="843"/>
      <c r="D267" s="843"/>
      <c r="E267" s="794"/>
      <c r="F267" s="795"/>
      <c r="G267" s="795"/>
      <c r="H267" s="795"/>
      <c r="I267" s="795"/>
      <c r="J267" s="795"/>
      <c r="K267" s="795"/>
      <c r="L267" s="795"/>
      <c r="M267" s="795"/>
      <c r="N267" s="795"/>
      <c r="O267" s="795"/>
      <c r="P267" s="795"/>
      <c r="Q267" s="795"/>
      <c r="R267" s="795"/>
      <c r="S267" s="795"/>
      <c r="T267" s="795"/>
      <c r="U267" s="795"/>
      <c r="V267" s="795"/>
      <c r="W267" s="795"/>
      <c r="X267" s="795"/>
      <c r="Y267" s="795"/>
    </row>
    <row r="268" spans="1:25" ht="17.25" customHeight="1" x14ac:dyDescent="0.25">
      <c r="A268" s="796"/>
      <c r="B268" s="842"/>
      <c r="C268" s="843"/>
      <c r="D268" s="843"/>
      <c r="E268" s="794"/>
      <c r="F268" s="795"/>
      <c r="G268" s="795"/>
      <c r="H268" s="795"/>
      <c r="I268" s="795"/>
      <c r="J268" s="795"/>
      <c r="K268" s="795"/>
      <c r="L268" s="795"/>
      <c r="M268" s="795"/>
      <c r="N268" s="795"/>
      <c r="O268" s="795"/>
      <c r="P268" s="795"/>
      <c r="Q268" s="795"/>
      <c r="R268" s="795"/>
      <c r="S268" s="795"/>
      <c r="T268" s="795"/>
      <c r="U268" s="795"/>
      <c r="V268" s="795"/>
      <c r="W268" s="795"/>
      <c r="X268" s="795"/>
      <c r="Y268" s="795"/>
    </row>
    <row r="269" spans="1:25" ht="17.25" customHeight="1" x14ac:dyDescent="0.25">
      <c r="A269" s="796"/>
      <c r="B269" s="842"/>
      <c r="C269" s="843"/>
      <c r="D269" s="843"/>
      <c r="E269" s="794"/>
      <c r="F269" s="795"/>
      <c r="G269" s="795"/>
      <c r="H269" s="795"/>
      <c r="I269" s="795"/>
      <c r="J269" s="795"/>
      <c r="K269" s="795"/>
      <c r="L269" s="795"/>
      <c r="M269" s="795"/>
      <c r="N269" s="795"/>
      <c r="O269" s="795"/>
      <c r="P269" s="795"/>
      <c r="Q269" s="795"/>
      <c r="R269" s="795"/>
      <c r="S269" s="795"/>
      <c r="T269" s="795"/>
      <c r="U269" s="795"/>
      <c r="V269" s="795"/>
      <c r="W269" s="795"/>
      <c r="X269" s="795"/>
      <c r="Y269" s="795"/>
    </row>
    <row r="270" spans="1:25" ht="17.25" customHeight="1" x14ac:dyDescent="0.25">
      <c r="A270" s="796"/>
      <c r="B270" s="842"/>
      <c r="C270" s="843"/>
      <c r="D270" s="843"/>
      <c r="E270" s="794"/>
      <c r="F270" s="795"/>
      <c r="G270" s="795"/>
      <c r="H270" s="795"/>
      <c r="I270" s="795"/>
      <c r="J270" s="795"/>
      <c r="K270" s="795"/>
      <c r="L270" s="795"/>
      <c r="M270" s="795"/>
      <c r="N270" s="795"/>
      <c r="O270" s="795"/>
      <c r="P270" s="795"/>
      <c r="Q270" s="795"/>
      <c r="R270" s="795"/>
      <c r="S270" s="795"/>
      <c r="T270" s="795"/>
      <c r="U270" s="795"/>
      <c r="V270" s="795"/>
      <c r="W270" s="795"/>
      <c r="X270" s="795"/>
      <c r="Y270" s="795"/>
    </row>
    <row r="271" spans="1:25" ht="17.25" customHeight="1" x14ac:dyDescent="0.25">
      <c r="A271" s="796"/>
      <c r="B271" s="842"/>
      <c r="C271" s="843"/>
      <c r="D271" s="843"/>
      <c r="E271" s="794"/>
      <c r="F271" s="795"/>
      <c r="G271" s="795"/>
      <c r="H271" s="795"/>
      <c r="I271" s="795"/>
      <c r="J271" s="795"/>
      <c r="K271" s="795"/>
      <c r="L271" s="795"/>
      <c r="M271" s="795"/>
      <c r="N271" s="795"/>
      <c r="O271" s="795"/>
      <c r="P271" s="795"/>
      <c r="Q271" s="795"/>
      <c r="R271" s="795"/>
      <c r="S271" s="795"/>
      <c r="T271" s="795"/>
      <c r="U271" s="795"/>
      <c r="V271" s="795"/>
      <c r="W271" s="795"/>
      <c r="X271" s="795"/>
      <c r="Y271" s="795"/>
    </row>
    <row r="272" spans="1:25" ht="17.25" customHeight="1" x14ac:dyDescent="0.25">
      <c r="A272" s="796"/>
      <c r="B272" s="842"/>
      <c r="C272" s="843"/>
      <c r="D272" s="843"/>
      <c r="E272" s="794"/>
      <c r="F272" s="795"/>
      <c r="G272" s="795"/>
      <c r="H272" s="795"/>
      <c r="I272" s="795"/>
      <c r="J272" s="795"/>
      <c r="K272" s="795"/>
      <c r="L272" s="795"/>
      <c r="M272" s="795"/>
      <c r="N272" s="795"/>
      <c r="O272" s="795"/>
      <c r="P272" s="795"/>
      <c r="Q272" s="795"/>
      <c r="R272" s="795"/>
      <c r="S272" s="795"/>
      <c r="T272" s="795"/>
      <c r="U272" s="795"/>
      <c r="V272" s="795"/>
      <c r="W272" s="795"/>
      <c r="X272" s="795"/>
      <c r="Y272" s="795"/>
    </row>
    <row r="273" spans="1:25" ht="17.25" customHeight="1" x14ac:dyDescent="0.25">
      <c r="A273" s="796"/>
      <c r="B273" s="842"/>
      <c r="C273" s="843"/>
      <c r="D273" s="843"/>
      <c r="E273" s="794"/>
      <c r="F273" s="795"/>
      <c r="G273" s="795"/>
      <c r="H273" s="795"/>
      <c r="I273" s="795"/>
      <c r="J273" s="795"/>
      <c r="K273" s="795"/>
      <c r="L273" s="795"/>
      <c r="M273" s="795"/>
      <c r="N273" s="795"/>
      <c r="O273" s="795"/>
      <c r="P273" s="795"/>
      <c r="Q273" s="795"/>
      <c r="R273" s="795"/>
      <c r="S273" s="795"/>
      <c r="T273" s="795"/>
      <c r="U273" s="795"/>
      <c r="V273" s="795"/>
      <c r="W273" s="795"/>
      <c r="X273" s="795"/>
      <c r="Y273" s="795"/>
    </row>
    <row r="274" spans="1:25" ht="17.25" customHeight="1" x14ac:dyDescent="0.25">
      <c r="A274" s="796"/>
      <c r="B274" s="842"/>
      <c r="C274" s="843"/>
      <c r="D274" s="843"/>
      <c r="E274" s="794"/>
      <c r="F274" s="795"/>
      <c r="G274" s="795"/>
      <c r="H274" s="795"/>
      <c r="I274" s="795"/>
      <c r="J274" s="795"/>
      <c r="K274" s="795"/>
      <c r="L274" s="795"/>
      <c r="M274" s="795"/>
      <c r="N274" s="795"/>
      <c r="O274" s="795"/>
      <c r="P274" s="795"/>
      <c r="Q274" s="795"/>
      <c r="R274" s="795"/>
      <c r="S274" s="795"/>
      <c r="T274" s="795"/>
      <c r="U274" s="795"/>
      <c r="V274" s="795"/>
      <c r="W274" s="795"/>
      <c r="X274" s="795"/>
      <c r="Y274" s="795"/>
    </row>
    <row r="275" spans="1:25" ht="17.25" customHeight="1" x14ac:dyDescent="0.25">
      <c r="A275" s="796"/>
      <c r="B275" s="842"/>
      <c r="C275" s="843"/>
      <c r="D275" s="843"/>
      <c r="E275" s="794"/>
      <c r="F275" s="795"/>
      <c r="G275" s="795"/>
      <c r="H275" s="795"/>
      <c r="I275" s="795"/>
      <c r="J275" s="795"/>
      <c r="K275" s="795"/>
      <c r="L275" s="795"/>
      <c r="M275" s="795"/>
      <c r="N275" s="795"/>
      <c r="O275" s="795"/>
      <c r="P275" s="795"/>
      <c r="Q275" s="795"/>
      <c r="R275" s="795"/>
      <c r="S275" s="795"/>
      <c r="T275" s="795"/>
      <c r="U275" s="795"/>
      <c r="V275" s="795"/>
      <c r="W275" s="795"/>
      <c r="X275" s="795"/>
      <c r="Y275" s="795"/>
    </row>
    <row r="276" spans="1:25" ht="17.25" customHeight="1" x14ac:dyDescent="0.25">
      <c r="A276" s="796"/>
      <c r="B276" s="842"/>
      <c r="C276" s="843"/>
      <c r="D276" s="843"/>
      <c r="E276" s="794"/>
      <c r="F276" s="795"/>
      <c r="G276" s="795"/>
      <c r="H276" s="795"/>
      <c r="I276" s="795"/>
      <c r="J276" s="795"/>
      <c r="K276" s="795"/>
      <c r="L276" s="795"/>
      <c r="M276" s="795"/>
      <c r="N276" s="795"/>
      <c r="O276" s="795"/>
      <c r="P276" s="795"/>
      <c r="Q276" s="795"/>
      <c r="R276" s="795"/>
      <c r="S276" s="795"/>
      <c r="T276" s="795"/>
      <c r="U276" s="795"/>
      <c r="V276" s="795"/>
      <c r="W276" s="795"/>
      <c r="X276" s="795"/>
      <c r="Y276" s="795"/>
    </row>
    <row r="277" spans="1:25" ht="17.25" customHeight="1" x14ac:dyDescent="0.25">
      <c r="A277" s="796"/>
      <c r="B277" s="842"/>
      <c r="C277" s="843"/>
      <c r="D277" s="843"/>
      <c r="E277" s="794"/>
      <c r="F277" s="795"/>
      <c r="G277" s="795"/>
      <c r="H277" s="795"/>
      <c r="I277" s="795"/>
      <c r="J277" s="795"/>
      <c r="K277" s="795"/>
      <c r="L277" s="795"/>
      <c r="M277" s="795"/>
      <c r="N277" s="795"/>
      <c r="O277" s="795"/>
      <c r="P277" s="795"/>
      <c r="Q277" s="795"/>
      <c r="R277" s="795"/>
      <c r="S277" s="795"/>
      <c r="T277" s="795"/>
      <c r="U277" s="795"/>
      <c r="V277" s="795"/>
      <c r="W277" s="795"/>
      <c r="X277" s="795"/>
      <c r="Y277" s="795"/>
    </row>
    <row r="278" spans="1:25" ht="17.25" customHeight="1" x14ac:dyDescent="0.25">
      <c r="A278" s="796"/>
      <c r="B278" s="842"/>
      <c r="C278" s="843"/>
      <c r="D278" s="843"/>
      <c r="E278" s="794"/>
      <c r="F278" s="795"/>
      <c r="G278" s="795"/>
      <c r="H278" s="795"/>
      <c r="I278" s="795"/>
      <c r="J278" s="795"/>
      <c r="K278" s="795"/>
      <c r="L278" s="795"/>
      <c r="M278" s="795"/>
      <c r="N278" s="795"/>
      <c r="O278" s="795"/>
      <c r="P278" s="795"/>
      <c r="Q278" s="795"/>
      <c r="R278" s="795"/>
      <c r="S278" s="795"/>
      <c r="T278" s="795"/>
      <c r="U278" s="795"/>
      <c r="V278" s="795"/>
      <c r="W278" s="795"/>
      <c r="X278" s="795"/>
      <c r="Y278" s="795"/>
    </row>
    <row r="279" spans="1:25" ht="17.25" customHeight="1" x14ac:dyDescent="0.25">
      <c r="A279" s="796"/>
      <c r="B279" s="842"/>
      <c r="C279" s="843"/>
      <c r="D279" s="843"/>
      <c r="E279" s="794"/>
      <c r="F279" s="795"/>
      <c r="G279" s="795"/>
      <c r="H279" s="795"/>
      <c r="I279" s="795"/>
      <c r="J279" s="795"/>
      <c r="K279" s="795"/>
      <c r="L279" s="795"/>
      <c r="M279" s="795"/>
      <c r="N279" s="795"/>
      <c r="O279" s="795"/>
      <c r="P279" s="795"/>
      <c r="Q279" s="795"/>
      <c r="R279" s="795"/>
      <c r="S279" s="795"/>
      <c r="T279" s="795"/>
      <c r="U279" s="795"/>
      <c r="V279" s="795"/>
      <c r="W279" s="795"/>
      <c r="X279" s="795"/>
      <c r="Y279" s="795"/>
    </row>
    <row r="280" spans="1:25" ht="17.25" customHeight="1" x14ac:dyDescent="0.25">
      <c r="A280" s="796"/>
      <c r="B280" s="842"/>
      <c r="C280" s="843"/>
      <c r="D280" s="843"/>
      <c r="E280" s="794"/>
      <c r="F280" s="795"/>
      <c r="G280" s="795"/>
      <c r="H280" s="795"/>
      <c r="I280" s="795"/>
      <c r="J280" s="795"/>
      <c r="K280" s="795"/>
      <c r="L280" s="795"/>
      <c r="M280" s="795"/>
      <c r="N280" s="795"/>
      <c r="O280" s="795"/>
      <c r="P280" s="795"/>
      <c r="Q280" s="795"/>
      <c r="R280" s="795"/>
      <c r="S280" s="795"/>
      <c r="T280" s="795"/>
      <c r="U280" s="795"/>
      <c r="V280" s="795"/>
      <c r="W280" s="795"/>
      <c r="X280" s="795"/>
      <c r="Y280" s="795"/>
    </row>
    <row r="281" spans="1:25" ht="17.25" customHeight="1" x14ac:dyDescent="0.25">
      <c r="A281" s="796"/>
      <c r="B281" s="842"/>
      <c r="C281" s="843"/>
      <c r="D281" s="843"/>
      <c r="E281" s="794"/>
      <c r="F281" s="795"/>
      <c r="G281" s="795"/>
      <c r="H281" s="795"/>
      <c r="I281" s="795"/>
      <c r="J281" s="795"/>
      <c r="K281" s="795"/>
      <c r="L281" s="795"/>
      <c r="M281" s="795"/>
      <c r="N281" s="795"/>
      <c r="O281" s="795"/>
      <c r="P281" s="795"/>
      <c r="Q281" s="795"/>
      <c r="R281" s="795"/>
      <c r="S281" s="795"/>
      <c r="T281" s="795"/>
      <c r="U281" s="795"/>
      <c r="V281" s="795"/>
      <c r="W281" s="795"/>
      <c r="X281" s="795"/>
      <c r="Y281" s="795"/>
    </row>
    <row r="282" spans="1:25" ht="17.25" customHeight="1" x14ac:dyDescent="0.25">
      <c r="A282" s="796"/>
      <c r="B282" s="842"/>
      <c r="C282" s="843"/>
      <c r="D282" s="843"/>
      <c r="E282" s="794"/>
      <c r="F282" s="795"/>
      <c r="G282" s="795"/>
      <c r="H282" s="795"/>
      <c r="I282" s="795"/>
      <c r="J282" s="795"/>
      <c r="K282" s="795"/>
      <c r="L282" s="795"/>
      <c r="M282" s="795"/>
      <c r="N282" s="795"/>
      <c r="O282" s="795"/>
      <c r="P282" s="795"/>
      <c r="Q282" s="795"/>
      <c r="R282" s="795"/>
      <c r="S282" s="795"/>
      <c r="T282" s="795"/>
      <c r="U282" s="795"/>
      <c r="V282" s="795"/>
      <c r="W282" s="795"/>
      <c r="X282" s="795"/>
      <c r="Y282" s="795"/>
    </row>
    <row r="283" spans="1:25" ht="17.25" customHeight="1" x14ac:dyDescent="0.25">
      <c r="A283" s="796"/>
      <c r="B283" s="842"/>
      <c r="C283" s="843"/>
      <c r="D283" s="843"/>
      <c r="E283" s="794"/>
      <c r="F283" s="795"/>
      <c r="G283" s="795"/>
      <c r="H283" s="795"/>
      <c r="I283" s="795"/>
      <c r="J283" s="795"/>
      <c r="K283" s="795"/>
      <c r="L283" s="795"/>
      <c r="M283" s="795"/>
      <c r="N283" s="795"/>
      <c r="O283" s="795"/>
      <c r="P283" s="795"/>
      <c r="Q283" s="795"/>
      <c r="R283" s="795"/>
      <c r="S283" s="795"/>
      <c r="T283" s="795"/>
      <c r="U283" s="795"/>
      <c r="V283" s="795"/>
      <c r="W283" s="795"/>
      <c r="X283" s="795"/>
      <c r="Y283" s="795"/>
    </row>
    <row r="284" spans="1:25" ht="17.25" customHeight="1" x14ac:dyDescent="0.25">
      <c r="A284" s="796"/>
      <c r="B284" s="842"/>
      <c r="C284" s="843"/>
      <c r="D284" s="843"/>
      <c r="E284" s="794"/>
      <c r="F284" s="795"/>
      <c r="G284" s="795"/>
      <c r="H284" s="795"/>
      <c r="I284" s="795"/>
      <c r="J284" s="795"/>
      <c r="K284" s="795"/>
      <c r="L284" s="795"/>
      <c r="M284" s="795"/>
      <c r="N284" s="795"/>
      <c r="O284" s="795"/>
      <c r="P284" s="795"/>
      <c r="Q284" s="795"/>
      <c r="R284" s="795"/>
      <c r="S284" s="795"/>
      <c r="T284" s="795"/>
      <c r="U284" s="795"/>
      <c r="V284" s="795"/>
      <c r="W284" s="795"/>
      <c r="X284" s="795"/>
      <c r="Y284" s="795"/>
    </row>
    <row r="285" spans="1:25" ht="17.25" customHeight="1" x14ac:dyDescent="0.25">
      <c r="A285" s="796"/>
      <c r="B285" s="842"/>
      <c r="C285" s="843"/>
      <c r="D285" s="843"/>
      <c r="E285" s="794"/>
      <c r="F285" s="795"/>
      <c r="G285" s="795"/>
      <c r="H285" s="795"/>
      <c r="I285" s="795"/>
      <c r="J285" s="795"/>
      <c r="K285" s="795"/>
      <c r="L285" s="795"/>
      <c r="M285" s="795"/>
      <c r="N285" s="795"/>
      <c r="O285" s="795"/>
      <c r="P285" s="795"/>
      <c r="Q285" s="795"/>
      <c r="R285" s="795"/>
      <c r="S285" s="795"/>
      <c r="T285" s="795"/>
      <c r="U285" s="795"/>
      <c r="V285" s="795"/>
      <c r="W285" s="795"/>
      <c r="X285" s="795"/>
      <c r="Y285" s="795"/>
    </row>
    <row r="286" spans="1:25" ht="17.25" customHeight="1" x14ac:dyDescent="0.25">
      <c r="A286" s="796"/>
      <c r="B286" s="842"/>
      <c r="C286" s="843"/>
      <c r="D286" s="843"/>
      <c r="E286" s="794"/>
      <c r="F286" s="795"/>
      <c r="G286" s="795"/>
      <c r="H286" s="795"/>
      <c r="I286" s="795"/>
      <c r="J286" s="795"/>
      <c r="K286" s="795"/>
      <c r="L286" s="795"/>
      <c r="M286" s="795"/>
      <c r="N286" s="795"/>
      <c r="O286" s="795"/>
      <c r="P286" s="795"/>
      <c r="Q286" s="795"/>
      <c r="R286" s="795"/>
      <c r="S286" s="795"/>
      <c r="T286" s="795"/>
      <c r="U286" s="795"/>
      <c r="V286" s="795"/>
      <c r="W286" s="795"/>
      <c r="X286" s="795"/>
      <c r="Y286" s="795"/>
    </row>
    <row r="287" spans="1:25" ht="17.25" customHeight="1" x14ac:dyDescent="0.25">
      <c r="A287" s="796"/>
      <c r="B287" s="842"/>
      <c r="C287" s="843"/>
      <c r="D287" s="843"/>
      <c r="E287" s="794"/>
      <c r="F287" s="795"/>
      <c r="G287" s="795"/>
      <c r="H287" s="795"/>
      <c r="I287" s="795"/>
      <c r="J287" s="795"/>
      <c r="K287" s="795"/>
      <c r="L287" s="795"/>
      <c r="M287" s="795"/>
      <c r="N287" s="795"/>
      <c r="O287" s="795"/>
      <c r="P287" s="795"/>
      <c r="Q287" s="795"/>
      <c r="R287" s="795"/>
      <c r="S287" s="795"/>
      <c r="T287" s="795"/>
      <c r="U287" s="795"/>
      <c r="V287" s="795"/>
      <c r="W287" s="795"/>
      <c r="X287" s="795"/>
      <c r="Y287" s="795"/>
    </row>
    <row r="288" spans="1:25" ht="17.25" customHeight="1" x14ac:dyDescent="0.25">
      <c r="A288" s="796"/>
      <c r="B288" s="842"/>
      <c r="C288" s="843"/>
      <c r="D288" s="843"/>
      <c r="E288" s="794"/>
      <c r="F288" s="795"/>
      <c r="G288" s="795"/>
      <c r="H288" s="795"/>
      <c r="I288" s="795"/>
      <c r="J288" s="795"/>
      <c r="K288" s="795"/>
      <c r="L288" s="795"/>
      <c r="M288" s="795"/>
      <c r="N288" s="795"/>
      <c r="O288" s="795"/>
      <c r="P288" s="795"/>
      <c r="Q288" s="795"/>
      <c r="R288" s="795"/>
      <c r="S288" s="795"/>
      <c r="T288" s="795"/>
      <c r="U288" s="795"/>
      <c r="V288" s="795"/>
      <c r="W288" s="795"/>
      <c r="X288" s="795"/>
      <c r="Y288" s="795"/>
    </row>
    <row r="289" spans="1:25" ht="17.25" customHeight="1" x14ac:dyDescent="0.25">
      <c r="A289" s="796"/>
      <c r="B289" s="842"/>
      <c r="C289" s="843"/>
      <c r="D289" s="843"/>
      <c r="E289" s="794"/>
      <c r="F289" s="795"/>
      <c r="G289" s="795"/>
      <c r="H289" s="795"/>
      <c r="I289" s="795"/>
      <c r="J289" s="795"/>
      <c r="K289" s="795"/>
      <c r="L289" s="795"/>
      <c r="M289" s="795"/>
      <c r="N289" s="795"/>
      <c r="O289" s="795"/>
      <c r="P289" s="795"/>
      <c r="Q289" s="795"/>
      <c r="R289" s="795"/>
      <c r="S289" s="795"/>
      <c r="T289" s="795"/>
      <c r="U289" s="795"/>
      <c r="V289" s="795"/>
      <c r="W289" s="795"/>
      <c r="X289" s="795"/>
      <c r="Y289" s="795"/>
    </row>
    <row r="290" spans="1:25" ht="17.25" customHeight="1" x14ac:dyDescent="0.25">
      <c r="A290" s="796"/>
      <c r="B290" s="842"/>
      <c r="C290" s="843"/>
      <c r="D290" s="843"/>
      <c r="E290" s="794"/>
      <c r="F290" s="795"/>
      <c r="G290" s="795"/>
      <c r="H290" s="795"/>
      <c r="I290" s="795"/>
      <c r="J290" s="795"/>
      <c r="K290" s="795"/>
      <c r="L290" s="795"/>
      <c r="M290" s="795"/>
      <c r="N290" s="795"/>
      <c r="O290" s="795"/>
      <c r="P290" s="795"/>
      <c r="Q290" s="795"/>
      <c r="R290" s="795"/>
      <c r="S290" s="795"/>
      <c r="T290" s="795"/>
      <c r="U290" s="795"/>
      <c r="V290" s="795"/>
      <c r="W290" s="795"/>
      <c r="X290" s="795"/>
      <c r="Y290" s="795"/>
    </row>
    <row r="291" spans="1:25" ht="17.25" customHeight="1" x14ac:dyDescent="0.25">
      <c r="A291" s="796"/>
      <c r="B291" s="842"/>
      <c r="C291" s="843"/>
      <c r="D291" s="843"/>
      <c r="E291" s="794"/>
      <c r="F291" s="795"/>
      <c r="G291" s="795"/>
      <c r="H291" s="795"/>
      <c r="I291" s="795"/>
      <c r="J291" s="795"/>
      <c r="K291" s="795"/>
      <c r="L291" s="795"/>
      <c r="M291" s="795"/>
      <c r="N291" s="795"/>
      <c r="O291" s="795"/>
      <c r="P291" s="795"/>
      <c r="Q291" s="795"/>
      <c r="R291" s="795"/>
      <c r="S291" s="795"/>
      <c r="T291" s="795"/>
      <c r="U291" s="795"/>
      <c r="V291" s="795"/>
      <c r="W291" s="795"/>
      <c r="X291" s="795"/>
      <c r="Y291" s="795"/>
    </row>
    <row r="292" spans="1:25" ht="17.25" customHeight="1" x14ac:dyDescent="0.25">
      <c r="A292" s="796"/>
      <c r="B292" s="842"/>
      <c r="C292" s="843"/>
      <c r="D292" s="843"/>
      <c r="E292" s="794"/>
      <c r="F292" s="795"/>
      <c r="G292" s="795"/>
      <c r="H292" s="795"/>
      <c r="I292" s="795"/>
      <c r="J292" s="795"/>
      <c r="K292" s="795"/>
      <c r="L292" s="795"/>
      <c r="M292" s="795"/>
      <c r="N292" s="795"/>
      <c r="O292" s="795"/>
      <c r="P292" s="795"/>
      <c r="Q292" s="795"/>
      <c r="R292" s="795"/>
      <c r="S292" s="795"/>
      <c r="T292" s="795"/>
      <c r="U292" s="795"/>
      <c r="V292" s="795"/>
      <c r="W292" s="795"/>
      <c r="X292" s="795"/>
      <c r="Y292" s="795"/>
    </row>
    <row r="293" spans="1:25" ht="17.25" customHeight="1" x14ac:dyDescent="0.25">
      <c r="A293" s="796"/>
      <c r="B293" s="842"/>
      <c r="C293" s="843"/>
      <c r="D293" s="843"/>
      <c r="E293" s="794"/>
      <c r="F293" s="795"/>
      <c r="G293" s="795"/>
      <c r="H293" s="795"/>
      <c r="I293" s="795"/>
      <c r="J293" s="795"/>
      <c r="K293" s="795"/>
      <c r="L293" s="795"/>
      <c r="M293" s="795"/>
      <c r="N293" s="795"/>
      <c r="O293" s="795"/>
      <c r="P293" s="795"/>
      <c r="Q293" s="795"/>
      <c r="R293" s="795"/>
      <c r="S293" s="795"/>
      <c r="T293" s="795"/>
      <c r="U293" s="795"/>
      <c r="V293" s="795"/>
      <c r="W293" s="795"/>
      <c r="X293" s="795"/>
      <c r="Y293" s="795"/>
    </row>
    <row r="294" spans="1:25" ht="17.25" customHeight="1" x14ac:dyDescent="0.25">
      <c r="A294" s="796"/>
      <c r="B294" s="842"/>
      <c r="C294" s="843"/>
      <c r="D294" s="843"/>
      <c r="E294" s="794"/>
      <c r="F294" s="795"/>
      <c r="G294" s="795"/>
      <c r="H294" s="795"/>
      <c r="I294" s="795"/>
      <c r="J294" s="795"/>
      <c r="K294" s="795"/>
      <c r="L294" s="795"/>
      <c r="M294" s="795"/>
      <c r="N294" s="795"/>
      <c r="O294" s="795"/>
      <c r="P294" s="795"/>
      <c r="Q294" s="795"/>
      <c r="R294" s="795"/>
      <c r="S294" s="795"/>
      <c r="T294" s="795"/>
      <c r="U294" s="795"/>
      <c r="V294" s="795"/>
      <c r="W294" s="795"/>
      <c r="X294" s="795"/>
      <c r="Y294" s="795"/>
    </row>
    <row r="295" spans="1:25" ht="17.25" customHeight="1" x14ac:dyDescent="0.25">
      <c r="A295" s="796"/>
      <c r="B295" s="842"/>
      <c r="C295" s="843"/>
      <c r="D295" s="843"/>
      <c r="E295" s="794"/>
      <c r="F295" s="795"/>
      <c r="G295" s="795"/>
      <c r="H295" s="795"/>
      <c r="I295" s="795"/>
      <c r="J295" s="795"/>
      <c r="K295" s="795"/>
      <c r="L295" s="795"/>
      <c r="M295" s="795"/>
      <c r="N295" s="795"/>
      <c r="O295" s="795"/>
      <c r="P295" s="795"/>
      <c r="Q295" s="795"/>
      <c r="R295" s="795"/>
      <c r="S295" s="795"/>
      <c r="T295" s="795"/>
      <c r="U295" s="795"/>
      <c r="V295" s="795"/>
      <c r="W295" s="795"/>
      <c r="X295" s="795"/>
      <c r="Y295" s="795"/>
    </row>
    <row r="296" spans="1:25" ht="17.25" customHeight="1" x14ac:dyDescent="0.25">
      <c r="A296" s="796"/>
      <c r="B296" s="842"/>
      <c r="C296" s="843"/>
      <c r="D296" s="843"/>
      <c r="E296" s="794"/>
      <c r="F296" s="795"/>
      <c r="G296" s="795"/>
      <c r="H296" s="795"/>
      <c r="I296" s="795"/>
      <c r="J296" s="795"/>
      <c r="K296" s="795"/>
      <c r="L296" s="795"/>
      <c r="M296" s="795"/>
      <c r="N296" s="795"/>
      <c r="O296" s="795"/>
      <c r="P296" s="795"/>
      <c r="Q296" s="795"/>
      <c r="R296" s="795"/>
      <c r="S296" s="795"/>
      <c r="T296" s="795"/>
      <c r="U296" s="795"/>
      <c r="V296" s="795"/>
      <c r="W296" s="795"/>
      <c r="X296" s="795"/>
      <c r="Y296" s="795"/>
    </row>
    <row r="297" spans="1:25" ht="17.25" customHeight="1" x14ac:dyDescent="0.25">
      <c r="A297" s="796"/>
      <c r="B297" s="842"/>
      <c r="C297" s="843"/>
      <c r="D297" s="843"/>
      <c r="E297" s="794"/>
      <c r="F297" s="795"/>
      <c r="G297" s="795"/>
      <c r="H297" s="795"/>
      <c r="I297" s="795"/>
      <c r="J297" s="795"/>
      <c r="K297" s="795"/>
      <c r="L297" s="795"/>
      <c r="M297" s="795"/>
      <c r="N297" s="795"/>
      <c r="O297" s="795"/>
      <c r="P297" s="795"/>
      <c r="Q297" s="795"/>
      <c r="R297" s="795"/>
      <c r="S297" s="795"/>
      <c r="T297" s="795"/>
      <c r="U297" s="795"/>
      <c r="V297" s="795"/>
      <c r="W297" s="795"/>
      <c r="X297" s="795"/>
      <c r="Y297" s="795"/>
    </row>
    <row r="298" spans="1:25" ht="17.25" customHeight="1" x14ac:dyDescent="0.25">
      <c r="A298" s="796"/>
      <c r="B298" s="842"/>
      <c r="C298" s="843"/>
      <c r="D298" s="843"/>
      <c r="E298" s="794"/>
      <c r="F298" s="795"/>
      <c r="G298" s="795"/>
      <c r="H298" s="795"/>
      <c r="I298" s="795"/>
      <c r="J298" s="795"/>
      <c r="K298" s="795"/>
      <c r="L298" s="795"/>
      <c r="M298" s="795"/>
      <c r="N298" s="795"/>
      <c r="O298" s="795"/>
      <c r="P298" s="795"/>
      <c r="Q298" s="795"/>
      <c r="R298" s="795"/>
      <c r="S298" s="795"/>
      <c r="T298" s="795"/>
      <c r="U298" s="795"/>
      <c r="V298" s="795"/>
      <c r="W298" s="795"/>
      <c r="X298" s="795"/>
      <c r="Y298" s="795"/>
    </row>
    <row r="299" spans="1:25" ht="17.25" customHeight="1" x14ac:dyDescent="0.25">
      <c r="A299" s="796"/>
      <c r="B299" s="842"/>
      <c r="C299" s="843"/>
      <c r="D299" s="843"/>
      <c r="E299" s="794"/>
      <c r="F299" s="795"/>
      <c r="G299" s="795"/>
      <c r="H299" s="795"/>
      <c r="I299" s="795"/>
      <c r="J299" s="795"/>
      <c r="K299" s="795"/>
      <c r="L299" s="795"/>
      <c r="M299" s="795"/>
      <c r="N299" s="795"/>
      <c r="O299" s="795"/>
      <c r="P299" s="795"/>
      <c r="Q299" s="795"/>
      <c r="R299" s="795"/>
      <c r="S299" s="795"/>
      <c r="T299" s="795"/>
      <c r="U299" s="795"/>
      <c r="V299" s="795"/>
      <c r="W299" s="795"/>
      <c r="X299" s="795"/>
      <c r="Y299" s="795"/>
    </row>
    <row r="300" spans="1:25" ht="17.25" customHeight="1" x14ac:dyDescent="0.25">
      <c r="A300" s="796"/>
      <c r="B300" s="842"/>
      <c r="C300" s="843"/>
      <c r="D300" s="843"/>
      <c r="E300" s="794"/>
      <c r="F300" s="795"/>
      <c r="G300" s="795"/>
      <c r="H300" s="795"/>
      <c r="I300" s="795"/>
      <c r="J300" s="795"/>
      <c r="K300" s="795"/>
      <c r="L300" s="795"/>
      <c r="M300" s="795"/>
      <c r="N300" s="795"/>
      <c r="O300" s="795"/>
      <c r="P300" s="795"/>
      <c r="Q300" s="795"/>
      <c r="R300" s="795"/>
      <c r="S300" s="795"/>
      <c r="T300" s="795"/>
      <c r="U300" s="795"/>
      <c r="V300" s="795"/>
      <c r="W300" s="795"/>
      <c r="X300" s="795"/>
      <c r="Y300" s="795"/>
    </row>
    <row r="301" spans="1:25" ht="17.25" customHeight="1" x14ac:dyDescent="0.25">
      <c r="A301" s="796"/>
      <c r="B301" s="842"/>
      <c r="C301" s="843"/>
      <c r="D301" s="843"/>
      <c r="E301" s="794"/>
      <c r="F301" s="795"/>
      <c r="G301" s="795"/>
      <c r="H301" s="795"/>
      <c r="I301" s="795"/>
      <c r="J301" s="795"/>
      <c r="K301" s="795"/>
      <c r="L301" s="795"/>
      <c r="M301" s="795"/>
      <c r="N301" s="795"/>
      <c r="O301" s="795"/>
      <c r="P301" s="795"/>
      <c r="Q301" s="795"/>
      <c r="R301" s="795"/>
      <c r="S301" s="795"/>
      <c r="T301" s="795"/>
      <c r="U301" s="795"/>
      <c r="V301" s="795"/>
      <c r="W301" s="795"/>
      <c r="X301" s="795"/>
      <c r="Y301" s="795"/>
    </row>
    <row r="302" spans="1:25" ht="17.25" customHeight="1" x14ac:dyDescent="0.25">
      <c r="A302" s="796"/>
      <c r="B302" s="842"/>
      <c r="C302" s="843"/>
      <c r="D302" s="843"/>
      <c r="E302" s="794"/>
      <c r="F302" s="795"/>
      <c r="G302" s="795"/>
      <c r="H302" s="795"/>
      <c r="I302" s="795"/>
      <c r="J302" s="795"/>
      <c r="K302" s="795"/>
      <c r="L302" s="795"/>
      <c r="M302" s="795"/>
      <c r="N302" s="795"/>
      <c r="O302" s="795"/>
      <c r="P302" s="795"/>
      <c r="Q302" s="795"/>
      <c r="R302" s="795"/>
      <c r="S302" s="795"/>
      <c r="T302" s="795"/>
      <c r="U302" s="795"/>
      <c r="V302" s="795"/>
      <c r="W302" s="795"/>
      <c r="X302" s="795"/>
      <c r="Y302" s="795"/>
    </row>
    <row r="303" spans="1:25" ht="17.25" customHeight="1" x14ac:dyDescent="0.25">
      <c r="A303" s="796"/>
      <c r="B303" s="842"/>
      <c r="C303" s="843"/>
      <c r="D303" s="843"/>
      <c r="E303" s="794"/>
      <c r="F303" s="795"/>
      <c r="G303" s="795"/>
      <c r="H303" s="795"/>
      <c r="I303" s="795"/>
      <c r="J303" s="795"/>
      <c r="K303" s="795"/>
      <c r="L303" s="795"/>
      <c r="M303" s="795"/>
      <c r="N303" s="795"/>
      <c r="O303" s="795"/>
      <c r="P303" s="795"/>
      <c r="Q303" s="795"/>
      <c r="R303" s="795"/>
      <c r="S303" s="795"/>
      <c r="T303" s="795"/>
      <c r="U303" s="795"/>
      <c r="V303" s="795"/>
      <c r="W303" s="795"/>
      <c r="X303" s="795"/>
      <c r="Y303" s="795"/>
    </row>
    <row r="304" spans="1:25" ht="17.25" customHeight="1" x14ac:dyDescent="0.25">
      <c r="A304" s="796"/>
      <c r="B304" s="842"/>
      <c r="C304" s="843"/>
      <c r="D304" s="843"/>
      <c r="E304" s="794"/>
      <c r="F304" s="795"/>
      <c r="G304" s="795"/>
      <c r="H304" s="795"/>
      <c r="I304" s="795"/>
      <c r="J304" s="795"/>
      <c r="K304" s="795"/>
      <c r="L304" s="795"/>
      <c r="M304" s="795"/>
      <c r="N304" s="795"/>
      <c r="O304" s="795"/>
      <c r="P304" s="795"/>
      <c r="Q304" s="795"/>
      <c r="R304" s="795"/>
      <c r="S304" s="795"/>
      <c r="T304" s="795"/>
      <c r="U304" s="795"/>
      <c r="V304" s="795"/>
      <c r="W304" s="795"/>
      <c r="X304" s="795"/>
      <c r="Y304" s="795"/>
    </row>
    <row r="305" spans="1:25" ht="17.25" customHeight="1" x14ac:dyDescent="0.25">
      <c r="A305" s="796"/>
      <c r="B305" s="842"/>
      <c r="C305" s="843"/>
      <c r="D305" s="843"/>
      <c r="E305" s="794"/>
      <c r="F305" s="795"/>
      <c r="G305" s="795"/>
      <c r="H305" s="795"/>
      <c r="I305" s="795"/>
      <c r="J305" s="795"/>
      <c r="K305" s="795"/>
      <c r="L305" s="795"/>
      <c r="M305" s="795"/>
      <c r="N305" s="795"/>
      <c r="O305" s="795"/>
      <c r="P305" s="795"/>
      <c r="Q305" s="795"/>
      <c r="R305" s="795"/>
      <c r="S305" s="795"/>
      <c r="T305" s="795"/>
      <c r="U305" s="795"/>
      <c r="V305" s="795"/>
      <c r="W305" s="795"/>
      <c r="X305" s="795"/>
      <c r="Y305" s="795"/>
    </row>
    <row r="306" spans="1:25" ht="17.25" customHeight="1" x14ac:dyDescent="0.25">
      <c r="A306" s="796"/>
      <c r="B306" s="842"/>
      <c r="C306" s="843"/>
      <c r="D306" s="843"/>
      <c r="E306" s="794"/>
      <c r="F306" s="795"/>
      <c r="G306" s="795"/>
      <c r="H306" s="795"/>
      <c r="I306" s="795"/>
      <c r="J306" s="795"/>
      <c r="K306" s="795"/>
      <c r="L306" s="795"/>
      <c r="M306" s="795"/>
      <c r="N306" s="795"/>
      <c r="O306" s="795"/>
      <c r="P306" s="795"/>
      <c r="Q306" s="795"/>
      <c r="R306" s="795"/>
      <c r="S306" s="795"/>
      <c r="T306" s="795"/>
      <c r="U306" s="795"/>
      <c r="V306" s="795"/>
      <c r="W306" s="795"/>
      <c r="X306" s="795"/>
      <c r="Y306" s="795"/>
    </row>
    <row r="307" spans="1:25" ht="17.25" customHeight="1" x14ac:dyDescent="0.25">
      <c r="A307" s="796"/>
      <c r="B307" s="842"/>
      <c r="C307" s="843"/>
      <c r="D307" s="843"/>
      <c r="E307" s="794"/>
      <c r="F307" s="795"/>
      <c r="G307" s="795"/>
      <c r="H307" s="795"/>
      <c r="I307" s="795"/>
      <c r="J307" s="795"/>
      <c r="K307" s="795"/>
      <c r="L307" s="795"/>
      <c r="M307" s="795"/>
      <c r="N307" s="795"/>
      <c r="O307" s="795"/>
      <c r="P307" s="795"/>
      <c r="Q307" s="795"/>
      <c r="R307" s="795"/>
      <c r="S307" s="795"/>
      <c r="T307" s="795"/>
      <c r="U307" s="795"/>
      <c r="V307" s="795"/>
      <c r="W307" s="795"/>
      <c r="X307" s="795"/>
      <c r="Y307" s="795"/>
    </row>
    <row r="308" spans="1:25" ht="17.25" customHeight="1" x14ac:dyDescent="0.25">
      <c r="A308" s="796"/>
      <c r="B308" s="842"/>
      <c r="C308" s="843"/>
      <c r="D308" s="843"/>
      <c r="E308" s="794"/>
      <c r="F308" s="795"/>
      <c r="G308" s="795"/>
      <c r="H308" s="795"/>
      <c r="I308" s="795"/>
      <c r="J308" s="795"/>
      <c r="K308" s="795"/>
      <c r="L308" s="795"/>
      <c r="M308" s="795"/>
      <c r="N308" s="795"/>
      <c r="O308" s="795"/>
      <c r="P308" s="795"/>
      <c r="Q308" s="795"/>
      <c r="R308" s="795"/>
      <c r="S308" s="795"/>
      <c r="T308" s="795"/>
      <c r="U308" s="795"/>
      <c r="V308" s="795"/>
      <c r="W308" s="795"/>
      <c r="X308" s="795"/>
      <c r="Y308" s="795"/>
    </row>
    <row r="309" spans="1:25" ht="17.25" customHeight="1" x14ac:dyDescent="0.25">
      <c r="A309" s="796"/>
      <c r="B309" s="842"/>
      <c r="C309" s="843"/>
      <c r="D309" s="843"/>
      <c r="E309" s="794"/>
      <c r="F309" s="795"/>
      <c r="G309" s="795"/>
      <c r="H309" s="795"/>
      <c r="I309" s="795"/>
      <c r="J309" s="795"/>
      <c r="K309" s="795"/>
      <c r="L309" s="795"/>
      <c r="M309" s="795"/>
      <c r="N309" s="795"/>
      <c r="O309" s="795"/>
      <c r="P309" s="795"/>
      <c r="Q309" s="795"/>
      <c r="R309" s="795"/>
      <c r="S309" s="795"/>
      <c r="T309" s="795"/>
      <c r="U309" s="795"/>
      <c r="V309" s="795"/>
      <c r="W309" s="795"/>
      <c r="X309" s="795"/>
      <c r="Y309" s="795"/>
    </row>
    <row r="310" spans="1:25" ht="17.25" customHeight="1" x14ac:dyDescent="0.25">
      <c r="A310" s="796"/>
      <c r="B310" s="842"/>
      <c r="C310" s="843"/>
      <c r="D310" s="843"/>
      <c r="E310" s="794"/>
      <c r="F310" s="795"/>
      <c r="G310" s="795"/>
      <c r="H310" s="795"/>
      <c r="I310" s="795"/>
      <c r="J310" s="795"/>
      <c r="K310" s="795"/>
      <c r="L310" s="795"/>
      <c r="M310" s="795"/>
      <c r="N310" s="795"/>
      <c r="O310" s="795"/>
      <c r="P310" s="795"/>
      <c r="Q310" s="795"/>
      <c r="R310" s="795"/>
      <c r="S310" s="795"/>
      <c r="T310" s="795"/>
      <c r="U310" s="795"/>
      <c r="V310" s="795"/>
      <c r="W310" s="795"/>
      <c r="X310" s="795"/>
      <c r="Y310" s="795"/>
    </row>
    <row r="311" spans="1:25" ht="17.25" customHeight="1" x14ac:dyDescent="0.25">
      <c r="A311" s="796"/>
      <c r="B311" s="842"/>
      <c r="C311" s="843"/>
      <c r="D311" s="843"/>
      <c r="E311" s="794"/>
      <c r="F311" s="795"/>
      <c r="G311" s="795"/>
      <c r="H311" s="795"/>
      <c r="I311" s="795"/>
      <c r="J311" s="795"/>
      <c r="K311" s="795"/>
      <c r="L311" s="795"/>
      <c r="M311" s="795"/>
      <c r="N311" s="795"/>
      <c r="O311" s="795"/>
      <c r="P311" s="795"/>
      <c r="Q311" s="795"/>
      <c r="R311" s="795"/>
      <c r="S311" s="795"/>
      <c r="T311" s="795"/>
      <c r="U311" s="795"/>
      <c r="V311" s="795"/>
      <c r="W311" s="795"/>
      <c r="X311" s="795"/>
      <c r="Y311" s="795"/>
    </row>
    <row r="312" spans="1:25" ht="17.25" customHeight="1" x14ac:dyDescent="0.25">
      <c r="A312" s="796"/>
      <c r="B312" s="842"/>
      <c r="C312" s="843"/>
      <c r="D312" s="843"/>
      <c r="E312" s="794"/>
      <c r="F312" s="795"/>
      <c r="G312" s="795"/>
      <c r="H312" s="795"/>
      <c r="I312" s="795"/>
      <c r="J312" s="795"/>
      <c r="K312" s="795"/>
      <c r="L312" s="795"/>
      <c r="M312" s="795"/>
      <c r="N312" s="795"/>
      <c r="O312" s="795"/>
      <c r="P312" s="795"/>
      <c r="Q312" s="795"/>
      <c r="R312" s="795"/>
      <c r="S312" s="795"/>
      <c r="T312" s="795"/>
      <c r="U312" s="795"/>
      <c r="V312" s="795"/>
      <c r="W312" s="795"/>
      <c r="X312" s="795"/>
      <c r="Y312" s="795"/>
    </row>
    <row r="313" spans="1:25" ht="17.25" customHeight="1" x14ac:dyDescent="0.25">
      <c r="A313" s="796"/>
      <c r="B313" s="842"/>
      <c r="C313" s="843"/>
      <c r="D313" s="843"/>
      <c r="E313" s="794"/>
      <c r="F313" s="795"/>
      <c r="G313" s="795"/>
      <c r="H313" s="795"/>
      <c r="I313" s="795"/>
      <c r="J313" s="795"/>
      <c r="K313" s="795"/>
      <c r="L313" s="795"/>
      <c r="M313" s="795"/>
      <c r="N313" s="795"/>
      <c r="O313" s="795"/>
      <c r="P313" s="795"/>
      <c r="Q313" s="795"/>
      <c r="R313" s="795"/>
      <c r="S313" s="795"/>
      <c r="T313" s="795"/>
      <c r="U313" s="795"/>
      <c r="V313" s="795"/>
      <c r="W313" s="795"/>
      <c r="X313" s="795"/>
      <c r="Y313" s="795"/>
    </row>
    <row r="314" spans="1:25" ht="17.25" customHeight="1" x14ac:dyDescent="0.25">
      <c r="A314" s="796"/>
      <c r="B314" s="842"/>
      <c r="C314" s="843"/>
      <c r="D314" s="843"/>
      <c r="E314" s="794"/>
      <c r="F314" s="795"/>
      <c r="G314" s="795"/>
      <c r="H314" s="795"/>
      <c r="I314" s="795"/>
      <c r="J314" s="795"/>
      <c r="K314" s="795"/>
      <c r="L314" s="795"/>
      <c r="M314" s="795"/>
      <c r="N314" s="795"/>
      <c r="O314" s="795"/>
      <c r="P314" s="795"/>
      <c r="Q314" s="795"/>
      <c r="R314" s="795"/>
      <c r="S314" s="795"/>
      <c r="T314" s="795"/>
      <c r="U314" s="795"/>
      <c r="V314" s="795"/>
      <c r="W314" s="795"/>
      <c r="X314" s="795"/>
      <c r="Y314" s="795"/>
    </row>
    <row r="315" spans="1:25" ht="17.25" customHeight="1" x14ac:dyDescent="0.25">
      <c r="A315" s="796"/>
      <c r="B315" s="842"/>
      <c r="C315" s="843"/>
      <c r="D315" s="843"/>
      <c r="E315" s="794"/>
      <c r="F315" s="795"/>
      <c r="G315" s="795"/>
      <c r="H315" s="795"/>
      <c r="I315" s="795"/>
      <c r="J315" s="795"/>
      <c r="K315" s="795"/>
      <c r="L315" s="795"/>
      <c r="M315" s="795"/>
      <c r="N315" s="795"/>
      <c r="O315" s="795"/>
      <c r="P315" s="795"/>
      <c r="Q315" s="795"/>
      <c r="R315" s="795"/>
      <c r="S315" s="795"/>
      <c r="T315" s="795"/>
      <c r="U315" s="795"/>
      <c r="V315" s="795"/>
      <c r="W315" s="795"/>
      <c r="X315" s="795"/>
      <c r="Y315" s="795"/>
    </row>
    <row r="316" spans="1:25" ht="17.25" customHeight="1" x14ac:dyDescent="0.25">
      <c r="A316" s="796"/>
      <c r="B316" s="842"/>
      <c r="C316" s="843"/>
      <c r="D316" s="843"/>
      <c r="E316" s="794"/>
      <c r="F316" s="795"/>
      <c r="G316" s="795"/>
      <c r="H316" s="795"/>
      <c r="I316" s="795"/>
      <c r="J316" s="795"/>
      <c r="K316" s="795"/>
      <c r="L316" s="795"/>
      <c r="M316" s="795"/>
      <c r="N316" s="795"/>
      <c r="O316" s="795"/>
      <c r="P316" s="795"/>
      <c r="Q316" s="795"/>
      <c r="R316" s="795"/>
      <c r="S316" s="795"/>
      <c r="T316" s="795"/>
      <c r="U316" s="795"/>
      <c r="V316" s="795"/>
      <c r="W316" s="795"/>
      <c r="X316" s="795"/>
      <c r="Y316" s="795"/>
    </row>
    <row r="317" spans="1:25" ht="17.25" customHeight="1" x14ac:dyDescent="0.25">
      <c r="A317" s="796"/>
      <c r="B317" s="842"/>
      <c r="C317" s="843"/>
      <c r="D317" s="843"/>
      <c r="E317" s="794"/>
      <c r="F317" s="795"/>
      <c r="G317" s="795"/>
      <c r="H317" s="795"/>
      <c r="I317" s="795"/>
      <c r="J317" s="795"/>
      <c r="K317" s="795"/>
      <c r="L317" s="795"/>
      <c r="M317" s="795"/>
      <c r="N317" s="795"/>
      <c r="O317" s="795"/>
      <c r="P317" s="795"/>
      <c r="Q317" s="795"/>
      <c r="R317" s="795"/>
      <c r="S317" s="795"/>
      <c r="T317" s="795"/>
      <c r="U317" s="795"/>
      <c r="V317" s="795"/>
      <c r="W317" s="795"/>
      <c r="X317" s="795"/>
      <c r="Y317" s="795"/>
    </row>
    <row r="318" spans="1:25" ht="17.25" customHeight="1" x14ac:dyDescent="0.25">
      <c r="A318" s="796"/>
      <c r="B318" s="842"/>
      <c r="C318" s="843"/>
      <c r="D318" s="843"/>
      <c r="E318" s="794"/>
      <c r="F318" s="795"/>
      <c r="G318" s="795"/>
      <c r="H318" s="795"/>
      <c r="I318" s="795"/>
      <c r="J318" s="795"/>
      <c r="K318" s="795"/>
      <c r="L318" s="795"/>
      <c r="M318" s="795"/>
      <c r="N318" s="795"/>
      <c r="O318" s="795"/>
      <c r="P318" s="795"/>
      <c r="Q318" s="795"/>
      <c r="R318" s="795"/>
      <c r="S318" s="795"/>
      <c r="T318" s="795"/>
      <c r="U318" s="795"/>
      <c r="V318" s="795"/>
      <c r="W318" s="795"/>
      <c r="X318" s="795"/>
      <c r="Y318" s="795"/>
    </row>
    <row r="319" spans="1:25" ht="17.25" customHeight="1" x14ac:dyDescent="0.25">
      <c r="A319" s="796"/>
      <c r="B319" s="842"/>
      <c r="C319" s="843"/>
      <c r="D319" s="843"/>
      <c r="E319" s="794"/>
      <c r="F319" s="795"/>
      <c r="G319" s="795"/>
      <c r="H319" s="795"/>
      <c r="I319" s="795"/>
      <c r="J319" s="795"/>
      <c r="K319" s="795"/>
      <c r="L319" s="795"/>
      <c r="M319" s="795"/>
      <c r="N319" s="795"/>
      <c r="O319" s="795"/>
      <c r="P319" s="795"/>
      <c r="Q319" s="795"/>
      <c r="R319" s="795"/>
      <c r="S319" s="795"/>
      <c r="T319" s="795"/>
      <c r="U319" s="795"/>
      <c r="V319" s="795"/>
      <c r="W319" s="795"/>
      <c r="X319" s="795"/>
      <c r="Y319" s="795"/>
    </row>
    <row r="320" spans="1:25" ht="17.25" customHeight="1" x14ac:dyDescent="0.25">
      <c r="A320" s="796"/>
      <c r="B320" s="842"/>
      <c r="C320" s="843"/>
      <c r="D320" s="843"/>
      <c r="E320" s="794"/>
      <c r="F320" s="795"/>
      <c r="G320" s="795"/>
      <c r="H320" s="795"/>
      <c r="I320" s="795"/>
      <c r="J320" s="795"/>
      <c r="K320" s="795"/>
      <c r="L320" s="795"/>
      <c r="M320" s="795"/>
      <c r="N320" s="795"/>
      <c r="O320" s="795"/>
      <c r="P320" s="795"/>
      <c r="Q320" s="795"/>
      <c r="R320" s="795"/>
      <c r="S320" s="795"/>
      <c r="T320" s="795"/>
      <c r="U320" s="795"/>
      <c r="V320" s="795"/>
      <c r="W320" s="795"/>
      <c r="X320" s="795"/>
      <c r="Y320" s="795"/>
    </row>
    <row r="321" spans="1:25" ht="17.25" customHeight="1" x14ac:dyDescent="0.25">
      <c r="A321" s="796"/>
      <c r="B321" s="842"/>
      <c r="C321" s="843"/>
      <c r="D321" s="843"/>
      <c r="E321" s="794"/>
      <c r="F321" s="795"/>
      <c r="G321" s="795"/>
      <c r="H321" s="795"/>
      <c r="I321" s="795"/>
      <c r="J321" s="795"/>
      <c r="K321" s="795"/>
      <c r="L321" s="795"/>
      <c r="M321" s="795"/>
      <c r="N321" s="795"/>
      <c r="O321" s="795"/>
      <c r="P321" s="795"/>
      <c r="Q321" s="795"/>
      <c r="R321" s="795"/>
      <c r="S321" s="795"/>
      <c r="T321" s="795"/>
      <c r="U321" s="795"/>
      <c r="V321" s="795"/>
      <c r="W321" s="795"/>
      <c r="X321" s="795"/>
      <c r="Y321" s="795"/>
    </row>
    <row r="322" spans="1:25" ht="17.25" customHeight="1" x14ac:dyDescent="0.25">
      <c r="A322" s="796"/>
      <c r="B322" s="842"/>
      <c r="C322" s="843"/>
      <c r="D322" s="843"/>
      <c r="E322" s="794"/>
      <c r="F322" s="795"/>
      <c r="G322" s="795"/>
      <c r="H322" s="795"/>
      <c r="I322" s="795"/>
      <c r="J322" s="795"/>
      <c r="K322" s="795"/>
      <c r="L322" s="795"/>
      <c r="M322" s="795"/>
      <c r="N322" s="795"/>
      <c r="O322" s="795"/>
      <c r="P322" s="795"/>
      <c r="Q322" s="795"/>
      <c r="R322" s="795"/>
      <c r="S322" s="795"/>
      <c r="T322" s="795"/>
      <c r="U322" s="795"/>
      <c r="V322" s="795"/>
      <c r="W322" s="795"/>
      <c r="X322" s="795"/>
      <c r="Y322" s="795"/>
    </row>
    <row r="323" spans="1:25" ht="17.25" customHeight="1" x14ac:dyDescent="0.25">
      <c r="A323" s="796"/>
      <c r="B323" s="842"/>
      <c r="C323" s="843"/>
      <c r="D323" s="843"/>
      <c r="E323" s="794"/>
      <c r="F323" s="795"/>
      <c r="G323" s="795"/>
      <c r="H323" s="795"/>
      <c r="I323" s="795"/>
      <c r="J323" s="795"/>
      <c r="K323" s="795"/>
      <c r="L323" s="795"/>
      <c r="M323" s="795"/>
      <c r="N323" s="795"/>
      <c r="O323" s="795"/>
      <c r="P323" s="795"/>
      <c r="Q323" s="795"/>
      <c r="R323" s="795"/>
      <c r="S323" s="795"/>
      <c r="T323" s="795"/>
      <c r="U323" s="795"/>
      <c r="V323" s="795"/>
      <c r="W323" s="795"/>
      <c r="X323" s="795"/>
      <c r="Y323" s="795"/>
    </row>
    <row r="324" spans="1:25" ht="17.25" customHeight="1" x14ac:dyDescent="0.25">
      <c r="A324" s="796"/>
      <c r="B324" s="842"/>
      <c r="C324" s="843"/>
      <c r="D324" s="843"/>
      <c r="E324" s="794"/>
      <c r="F324" s="795"/>
      <c r="G324" s="795"/>
      <c r="H324" s="795"/>
      <c r="I324" s="795"/>
      <c r="J324" s="795"/>
      <c r="K324" s="795"/>
      <c r="L324" s="795"/>
      <c r="M324" s="795"/>
      <c r="N324" s="795"/>
      <c r="O324" s="795"/>
      <c r="P324" s="795"/>
      <c r="Q324" s="795"/>
      <c r="R324" s="795"/>
      <c r="S324" s="795"/>
      <c r="T324" s="795"/>
      <c r="U324" s="795"/>
      <c r="V324" s="795"/>
      <c r="W324" s="795"/>
      <c r="X324" s="795"/>
      <c r="Y324" s="795"/>
    </row>
    <row r="325" spans="1:25" ht="17.25" customHeight="1" x14ac:dyDescent="0.25">
      <c r="A325" s="796"/>
      <c r="B325" s="842"/>
      <c r="C325" s="843"/>
      <c r="D325" s="843"/>
      <c r="E325" s="794"/>
      <c r="F325" s="795"/>
      <c r="G325" s="795"/>
      <c r="H325" s="795"/>
      <c r="I325" s="795"/>
      <c r="J325" s="795"/>
      <c r="K325" s="795"/>
      <c r="L325" s="795"/>
      <c r="M325" s="795"/>
      <c r="N325" s="795"/>
      <c r="O325" s="795"/>
      <c r="P325" s="795"/>
      <c r="Q325" s="795"/>
      <c r="R325" s="795"/>
      <c r="S325" s="795"/>
      <c r="T325" s="795"/>
      <c r="U325" s="795"/>
      <c r="V325" s="795"/>
      <c r="W325" s="795"/>
      <c r="X325" s="795"/>
      <c r="Y325" s="795"/>
    </row>
    <row r="326" spans="1:25" ht="17.25" customHeight="1" x14ac:dyDescent="0.25">
      <c r="A326" s="796"/>
      <c r="B326" s="842"/>
      <c r="C326" s="843"/>
      <c r="D326" s="843"/>
      <c r="E326" s="794"/>
      <c r="F326" s="795"/>
      <c r="G326" s="795"/>
      <c r="H326" s="795"/>
      <c r="I326" s="795"/>
      <c r="J326" s="795"/>
      <c r="K326" s="795"/>
      <c r="L326" s="795"/>
      <c r="M326" s="795"/>
      <c r="N326" s="795"/>
      <c r="O326" s="795"/>
      <c r="P326" s="795"/>
      <c r="Q326" s="795"/>
      <c r="R326" s="795"/>
      <c r="S326" s="795"/>
      <c r="T326" s="795"/>
      <c r="U326" s="795"/>
      <c r="V326" s="795"/>
      <c r="W326" s="795"/>
      <c r="X326" s="795"/>
      <c r="Y326" s="795"/>
    </row>
    <row r="327" spans="1:25" ht="17.25" customHeight="1" x14ac:dyDescent="0.25">
      <c r="A327" s="796"/>
      <c r="B327" s="842"/>
      <c r="C327" s="843"/>
      <c r="D327" s="843"/>
      <c r="E327" s="794"/>
      <c r="F327" s="795"/>
      <c r="G327" s="795"/>
      <c r="H327" s="795"/>
      <c r="I327" s="795"/>
      <c r="J327" s="795"/>
      <c r="K327" s="795"/>
      <c r="L327" s="795"/>
      <c r="M327" s="795"/>
      <c r="N327" s="795"/>
      <c r="O327" s="795"/>
      <c r="P327" s="795"/>
      <c r="Q327" s="795"/>
      <c r="R327" s="795"/>
      <c r="S327" s="795"/>
      <c r="T327" s="795"/>
      <c r="U327" s="795"/>
      <c r="V327" s="795"/>
      <c r="W327" s="795"/>
      <c r="X327" s="795"/>
      <c r="Y327" s="795"/>
    </row>
    <row r="328" spans="1:25" ht="17.25" customHeight="1" x14ac:dyDescent="0.25">
      <c r="A328" s="796"/>
      <c r="B328" s="842"/>
      <c r="C328" s="843"/>
      <c r="D328" s="843"/>
      <c r="E328" s="794"/>
      <c r="F328" s="795"/>
      <c r="G328" s="795"/>
      <c r="H328" s="795"/>
      <c r="I328" s="795"/>
      <c r="J328" s="795"/>
      <c r="K328" s="795"/>
      <c r="L328" s="795"/>
      <c r="M328" s="795"/>
      <c r="N328" s="795"/>
      <c r="O328" s="795"/>
      <c r="P328" s="795"/>
      <c r="Q328" s="795"/>
      <c r="R328" s="795"/>
      <c r="S328" s="795"/>
      <c r="T328" s="795"/>
      <c r="U328" s="795"/>
      <c r="V328" s="795"/>
      <c r="W328" s="795"/>
      <c r="X328" s="795"/>
      <c r="Y328" s="795"/>
    </row>
    <row r="329" spans="1:25" ht="17.25" customHeight="1" x14ac:dyDescent="0.25">
      <c r="A329" s="796"/>
      <c r="B329" s="842"/>
      <c r="C329" s="843"/>
      <c r="D329" s="843"/>
      <c r="E329" s="794"/>
      <c r="F329" s="795"/>
      <c r="G329" s="795"/>
      <c r="H329" s="795"/>
      <c r="I329" s="795"/>
      <c r="J329" s="795"/>
      <c r="K329" s="795"/>
      <c r="L329" s="795"/>
      <c r="M329" s="795"/>
      <c r="N329" s="795"/>
      <c r="O329" s="795"/>
      <c r="P329" s="795"/>
      <c r="Q329" s="795"/>
      <c r="R329" s="795"/>
      <c r="S329" s="795"/>
      <c r="T329" s="795"/>
      <c r="U329" s="795"/>
      <c r="V329" s="795"/>
      <c r="W329" s="795"/>
      <c r="X329" s="795"/>
      <c r="Y329" s="795"/>
    </row>
    <row r="330" spans="1:25" ht="17.25" customHeight="1" x14ac:dyDescent="0.25">
      <c r="A330" s="796"/>
      <c r="B330" s="842"/>
      <c r="C330" s="843"/>
      <c r="D330" s="843"/>
      <c r="E330" s="794"/>
      <c r="F330" s="795"/>
      <c r="G330" s="795"/>
      <c r="H330" s="795"/>
      <c r="I330" s="795"/>
      <c r="J330" s="795"/>
      <c r="K330" s="795"/>
      <c r="L330" s="795"/>
      <c r="M330" s="795"/>
      <c r="N330" s="795"/>
      <c r="O330" s="795"/>
      <c r="P330" s="795"/>
      <c r="Q330" s="795"/>
      <c r="R330" s="795"/>
      <c r="S330" s="795"/>
      <c r="T330" s="795"/>
      <c r="U330" s="795"/>
      <c r="V330" s="795"/>
      <c r="W330" s="795"/>
      <c r="X330" s="795"/>
      <c r="Y330" s="795"/>
    </row>
    <row r="331" spans="1:25" ht="17.25" customHeight="1" x14ac:dyDescent="0.25">
      <c r="A331" s="796"/>
      <c r="B331" s="842"/>
      <c r="C331" s="843"/>
      <c r="D331" s="843"/>
      <c r="E331" s="794"/>
      <c r="F331" s="795"/>
      <c r="G331" s="795"/>
      <c r="H331" s="795"/>
      <c r="I331" s="795"/>
      <c r="J331" s="795"/>
      <c r="K331" s="795"/>
      <c r="L331" s="795"/>
      <c r="M331" s="795"/>
      <c r="N331" s="795"/>
      <c r="O331" s="795"/>
      <c r="P331" s="795"/>
      <c r="Q331" s="795"/>
      <c r="R331" s="795"/>
      <c r="S331" s="795"/>
      <c r="T331" s="795"/>
      <c r="U331" s="795"/>
      <c r="V331" s="795"/>
      <c r="W331" s="795"/>
      <c r="X331" s="795"/>
      <c r="Y331" s="795"/>
    </row>
    <row r="332" spans="1:25" ht="17.25" customHeight="1" x14ac:dyDescent="0.25">
      <c r="A332" s="796"/>
      <c r="B332" s="842"/>
      <c r="C332" s="843"/>
      <c r="D332" s="843"/>
      <c r="E332" s="794"/>
      <c r="F332" s="795"/>
      <c r="G332" s="795"/>
      <c r="H332" s="795"/>
      <c r="I332" s="795"/>
      <c r="J332" s="795"/>
      <c r="K332" s="795"/>
      <c r="L332" s="795"/>
      <c r="M332" s="795"/>
      <c r="N332" s="795"/>
      <c r="O332" s="795"/>
      <c r="P332" s="795"/>
      <c r="Q332" s="795"/>
      <c r="R332" s="795"/>
      <c r="S332" s="795"/>
      <c r="T332" s="795"/>
      <c r="U332" s="795"/>
      <c r="V332" s="795"/>
      <c r="W332" s="795"/>
      <c r="X332" s="795"/>
      <c r="Y332" s="795"/>
    </row>
    <row r="333" spans="1:25" ht="17.25" customHeight="1" x14ac:dyDescent="0.25">
      <c r="A333" s="796"/>
      <c r="B333" s="842"/>
      <c r="C333" s="843"/>
      <c r="D333" s="843"/>
      <c r="E333" s="794"/>
      <c r="F333" s="795"/>
      <c r="G333" s="795"/>
      <c r="H333" s="795"/>
      <c r="I333" s="795"/>
      <c r="J333" s="795"/>
      <c r="K333" s="795"/>
      <c r="L333" s="795"/>
      <c r="M333" s="795"/>
      <c r="N333" s="795"/>
      <c r="O333" s="795"/>
      <c r="P333" s="795"/>
      <c r="Q333" s="795"/>
      <c r="R333" s="795"/>
      <c r="S333" s="795"/>
      <c r="T333" s="795"/>
      <c r="U333" s="795"/>
      <c r="V333" s="795"/>
      <c r="W333" s="795"/>
      <c r="X333" s="795"/>
      <c r="Y333" s="795"/>
    </row>
    <row r="334" spans="1:25" ht="17.25" customHeight="1" x14ac:dyDescent="0.25">
      <c r="A334" s="796"/>
      <c r="B334" s="842"/>
      <c r="C334" s="843"/>
      <c r="D334" s="843"/>
      <c r="E334" s="794"/>
      <c r="F334" s="795"/>
      <c r="G334" s="795"/>
      <c r="H334" s="795"/>
      <c r="I334" s="795"/>
      <c r="J334" s="795"/>
      <c r="K334" s="795"/>
      <c r="L334" s="795"/>
      <c r="M334" s="795"/>
      <c r="N334" s="795"/>
      <c r="O334" s="795"/>
      <c r="P334" s="795"/>
      <c r="Q334" s="795"/>
      <c r="R334" s="795"/>
      <c r="S334" s="795"/>
      <c r="T334" s="795"/>
      <c r="U334" s="795"/>
      <c r="V334" s="795"/>
      <c r="W334" s="795"/>
      <c r="X334" s="795"/>
      <c r="Y334" s="795"/>
    </row>
    <row r="335" spans="1:25" ht="17.25" customHeight="1" x14ac:dyDescent="0.25">
      <c r="A335" s="796"/>
      <c r="B335" s="842"/>
      <c r="C335" s="843"/>
      <c r="D335" s="843"/>
      <c r="E335" s="794"/>
      <c r="F335" s="795"/>
      <c r="G335" s="795"/>
      <c r="H335" s="795"/>
      <c r="I335" s="795"/>
      <c r="J335" s="795"/>
      <c r="K335" s="795"/>
      <c r="L335" s="795"/>
      <c r="M335" s="795"/>
      <c r="N335" s="795"/>
      <c r="O335" s="795"/>
      <c r="P335" s="795"/>
      <c r="Q335" s="795"/>
      <c r="R335" s="795"/>
      <c r="S335" s="795"/>
      <c r="T335" s="795"/>
      <c r="U335" s="795"/>
      <c r="V335" s="795"/>
      <c r="W335" s="795"/>
      <c r="X335" s="795"/>
      <c r="Y335" s="795"/>
    </row>
    <row r="336" spans="1:25" ht="17.25" customHeight="1" x14ac:dyDescent="0.25">
      <c r="A336" s="796"/>
      <c r="B336" s="842"/>
      <c r="C336" s="843"/>
      <c r="D336" s="843"/>
      <c r="E336" s="794"/>
      <c r="F336" s="795"/>
      <c r="G336" s="795"/>
      <c r="H336" s="795"/>
      <c r="I336" s="795"/>
      <c r="J336" s="795"/>
      <c r="K336" s="795"/>
      <c r="L336" s="795"/>
      <c r="M336" s="795"/>
      <c r="N336" s="795"/>
      <c r="O336" s="795"/>
      <c r="P336" s="795"/>
      <c r="Q336" s="795"/>
      <c r="R336" s="795"/>
      <c r="S336" s="795"/>
      <c r="T336" s="795"/>
      <c r="U336" s="795"/>
      <c r="V336" s="795"/>
      <c r="W336" s="795"/>
      <c r="X336" s="795"/>
      <c r="Y336" s="795"/>
    </row>
    <row r="337" spans="1:25" ht="17.25" customHeight="1" x14ac:dyDescent="0.25">
      <c r="A337" s="796"/>
      <c r="B337" s="842"/>
      <c r="C337" s="843"/>
      <c r="D337" s="843"/>
      <c r="E337" s="794"/>
      <c r="F337" s="795"/>
      <c r="G337" s="795"/>
      <c r="H337" s="795"/>
      <c r="I337" s="795"/>
      <c r="J337" s="795"/>
      <c r="K337" s="795"/>
      <c r="L337" s="795"/>
      <c r="M337" s="795"/>
      <c r="N337" s="795"/>
      <c r="O337" s="795"/>
      <c r="P337" s="795"/>
      <c r="Q337" s="795"/>
      <c r="R337" s="795"/>
      <c r="S337" s="795"/>
      <c r="T337" s="795"/>
      <c r="U337" s="795"/>
      <c r="V337" s="795"/>
      <c r="W337" s="795"/>
      <c r="X337" s="795"/>
      <c r="Y337" s="795"/>
    </row>
    <row r="338" spans="1:25" ht="17.25" customHeight="1" x14ac:dyDescent="0.25">
      <c r="A338" s="796"/>
      <c r="B338" s="842"/>
      <c r="C338" s="843"/>
      <c r="D338" s="843"/>
      <c r="E338" s="794"/>
      <c r="F338" s="795"/>
      <c r="G338" s="795"/>
      <c r="H338" s="795"/>
      <c r="I338" s="795"/>
      <c r="J338" s="795"/>
      <c r="K338" s="795"/>
      <c r="L338" s="795"/>
      <c r="M338" s="795"/>
      <c r="N338" s="795"/>
      <c r="O338" s="795"/>
      <c r="P338" s="795"/>
      <c r="Q338" s="795"/>
      <c r="R338" s="795"/>
      <c r="S338" s="795"/>
      <c r="T338" s="795"/>
      <c r="U338" s="795"/>
      <c r="V338" s="795"/>
      <c r="W338" s="795"/>
      <c r="X338" s="795"/>
      <c r="Y338" s="795"/>
    </row>
    <row r="339" spans="1:25" ht="17.25" customHeight="1" x14ac:dyDescent="0.25">
      <c r="A339" s="796"/>
      <c r="B339" s="842"/>
      <c r="C339" s="843"/>
      <c r="D339" s="843"/>
      <c r="E339" s="794"/>
      <c r="F339" s="795"/>
      <c r="G339" s="795"/>
      <c r="H339" s="795"/>
      <c r="I339" s="795"/>
      <c r="J339" s="795"/>
      <c r="K339" s="795"/>
      <c r="L339" s="795"/>
      <c r="M339" s="795"/>
      <c r="N339" s="795"/>
      <c r="O339" s="795"/>
      <c r="P339" s="795"/>
      <c r="Q339" s="795"/>
      <c r="R339" s="795"/>
      <c r="S339" s="795"/>
      <c r="T339" s="795"/>
      <c r="U339" s="795"/>
      <c r="V339" s="795"/>
      <c r="W339" s="795"/>
      <c r="X339" s="795"/>
      <c r="Y339" s="795"/>
    </row>
    <row r="340" spans="1:25" ht="17.25" customHeight="1" x14ac:dyDescent="0.25">
      <c r="A340" s="796"/>
      <c r="B340" s="842"/>
      <c r="C340" s="843"/>
      <c r="D340" s="843"/>
      <c r="E340" s="794"/>
      <c r="F340" s="795"/>
      <c r="G340" s="795"/>
      <c r="H340" s="795"/>
      <c r="I340" s="795"/>
      <c r="J340" s="795"/>
      <c r="K340" s="795"/>
      <c r="L340" s="795"/>
      <c r="M340" s="795"/>
      <c r="N340" s="795"/>
      <c r="O340" s="795"/>
      <c r="P340" s="795"/>
      <c r="Q340" s="795"/>
      <c r="R340" s="795"/>
      <c r="S340" s="795"/>
      <c r="T340" s="795"/>
      <c r="U340" s="795"/>
      <c r="V340" s="795"/>
      <c r="W340" s="795"/>
      <c r="X340" s="795"/>
      <c r="Y340" s="795"/>
    </row>
    <row r="341" spans="1:25" ht="17.25" customHeight="1" x14ac:dyDescent="0.25">
      <c r="A341" s="796"/>
      <c r="B341" s="842"/>
      <c r="C341" s="843"/>
      <c r="D341" s="843"/>
      <c r="E341" s="794"/>
      <c r="F341" s="795"/>
      <c r="G341" s="795"/>
      <c r="H341" s="795"/>
      <c r="I341" s="795"/>
      <c r="J341" s="795"/>
      <c r="K341" s="795"/>
      <c r="L341" s="795"/>
      <c r="M341" s="795"/>
      <c r="N341" s="795"/>
      <c r="O341" s="795"/>
      <c r="P341" s="795"/>
      <c r="Q341" s="795"/>
      <c r="R341" s="795"/>
      <c r="S341" s="795"/>
      <c r="T341" s="795"/>
      <c r="U341" s="795"/>
      <c r="V341" s="795"/>
      <c r="W341" s="795"/>
      <c r="X341" s="795"/>
      <c r="Y341" s="795"/>
    </row>
    <row r="342" spans="1:25" ht="17.25" customHeight="1" x14ac:dyDescent="0.25">
      <c r="A342" s="796"/>
      <c r="B342" s="842"/>
      <c r="C342" s="843"/>
      <c r="D342" s="843"/>
      <c r="E342" s="794"/>
      <c r="F342" s="795"/>
      <c r="G342" s="795"/>
      <c r="H342" s="795"/>
      <c r="I342" s="795"/>
      <c r="J342" s="795"/>
      <c r="K342" s="795"/>
      <c r="L342" s="795"/>
      <c r="M342" s="795"/>
      <c r="N342" s="795"/>
      <c r="O342" s="795"/>
      <c r="P342" s="795"/>
      <c r="Q342" s="795"/>
      <c r="R342" s="795"/>
      <c r="S342" s="795"/>
      <c r="T342" s="795"/>
      <c r="U342" s="795"/>
      <c r="V342" s="795"/>
      <c r="W342" s="795"/>
      <c r="X342" s="795"/>
      <c r="Y342" s="795"/>
    </row>
    <row r="343" spans="1:25" ht="17.25" customHeight="1" x14ac:dyDescent="0.25">
      <c r="A343" s="796"/>
      <c r="B343" s="842"/>
      <c r="C343" s="843"/>
      <c r="D343" s="843"/>
      <c r="E343" s="794"/>
      <c r="F343" s="795"/>
      <c r="G343" s="795"/>
      <c r="H343" s="795"/>
      <c r="I343" s="795"/>
      <c r="J343" s="795"/>
      <c r="K343" s="795"/>
      <c r="L343" s="795"/>
      <c r="M343" s="795"/>
      <c r="N343" s="795"/>
      <c r="O343" s="795"/>
      <c r="P343" s="795"/>
      <c r="Q343" s="795"/>
      <c r="R343" s="795"/>
      <c r="S343" s="795"/>
      <c r="T343" s="795"/>
      <c r="U343" s="795"/>
      <c r="V343" s="795"/>
      <c r="W343" s="795"/>
      <c r="X343" s="795"/>
      <c r="Y343" s="795"/>
    </row>
    <row r="344" spans="1:25" ht="17.25" customHeight="1" x14ac:dyDescent="0.25">
      <c r="A344" s="796"/>
      <c r="B344" s="842"/>
      <c r="C344" s="843"/>
      <c r="D344" s="843"/>
      <c r="E344" s="794"/>
      <c r="F344" s="795"/>
      <c r="G344" s="795"/>
      <c r="H344" s="795"/>
      <c r="I344" s="795"/>
      <c r="J344" s="795"/>
      <c r="K344" s="795"/>
      <c r="L344" s="795"/>
      <c r="M344" s="795"/>
      <c r="N344" s="795"/>
      <c r="O344" s="795"/>
      <c r="P344" s="795"/>
      <c r="Q344" s="795"/>
      <c r="R344" s="795"/>
      <c r="S344" s="795"/>
      <c r="T344" s="795"/>
      <c r="U344" s="795"/>
      <c r="V344" s="795"/>
      <c r="W344" s="795"/>
      <c r="X344" s="795"/>
      <c r="Y344" s="795"/>
    </row>
    <row r="345" spans="1:25" ht="17.25" customHeight="1" x14ac:dyDescent="0.25">
      <c r="A345" s="796"/>
      <c r="B345" s="842"/>
      <c r="C345" s="843"/>
      <c r="D345" s="843"/>
      <c r="E345" s="794"/>
      <c r="F345" s="795"/>
      <c r="G345" s="795"/>
      <c r="H345" s="795"/>
      <c r="I345" s="795"/>
      <c r="J345" s="795"/>
      <c r="K345" s="795"/>
      <c r="L345" s="795"/>
      <c r="M345" s="795"/>
      <c r="N345" s="795"/>
      <c r="O345" s="795"/>
      <c r="P345" s="795"/>
      <c r="Q345" s="795"/>
      <c r="R345" s="795"/>
      <c r="S345" s="795"/>
      <c r="T345" s="795"/>
      <c r="U345" s="795"/>
      <c r="V345" s="795"/>
      <c r="W345" s="795"/>
      <c r="X345" s="795"/>
      <c r="Y345" s="795"/>
    </row>
    <row r="346" spans="1:25" ht="17.25" customHeight="1" x14ac:dyDescent="0.25">
      <c r="A346" s="796"/>
      <c r="B346" s="842"/>
      <c r="C346" s="843"/>
      <c r="D346" s="843"/>
      <c r="E346" s="794"/>
      <c r="F346" s="795"/>
      <c r="G346" s="795"/>
      <c r="H346" s="795"/>
      <c r="I346" s="795"/>
      <c r="J346" s="795"/>
      <c r="K346" s="795"/>
      <c r="L346" s="795"/>
      <c r="M346" s="795"/>
      <c r="N346" s="795"/>
      <c r="O346" s="795"/>
      <c r="P346" s="795"/>
      <c r="Q346" s="795"/>
      <c r="R346" s="795"/>
      <c r="S346" s="795"/>
      <c r="T346" s="795"/>
      <c r="U346" s="795"/>
      <c r="V346" s="795"/>
      <c r="W346" s="795"/>
      <c r="X346" s="795"/>
      <c r="Y346" s="795"/>
    </row>
    <row r="347" spans="1:25" ht="17.25" customHeight="1" x14ac:dyDescent="0.25">
      <c r="A347" s="796"/>
      <c r="B347" s="842"/>
      <c r="C347" s="843"/>
      <c r="D347" s="843"/>
      <c r="E347" s="794"/>
      <c r="F347" s="795"/>
      <c r="G347" s="795"/>
      <c r="H347" s="795"/>
      <c r="I347" s="795"/>
      <c r="J347" s="795"/>
      <c r="K347" s="795"/>
      <c r="L347" s="795"/>
      <c r="M347" s="795"/>
      <c r="N347" s="795"/>
      <c r="O347" s="795"/>
      <c r="P347" s="795"/>
      <c r="Q347" s="795"/>
      <c r="R347" s="795"/>
      <c r="S347" s="795"/>
      <c r="T347" s="795"/>
      <c r="U347" s="795"/>
      <c r="V347" s="795"/>
      <c r="W347" s="795"/>
      <c r="X347" s="795"/>
      <c r="Y347" s="795"/>
    </row>
    <row r="348" spans="1:25" ht="17.25" customHeight="1" x14ac:dyDescent="0.25">
      <c r="A348" s="796"/>
      <c r="B348" s="842"/>
      <c r="C348" s="843"/>
      <c r="D348" s="843"/>
      <c r="E348" s="794"/>
      <c r="F348" s="795"/>
      <c r="G348" s="795"/>
      <c r="H348" s="795"/>
      <c r="I348" s="795"/>
      <c r="J348" s="795"/>
      <c r="K348" s="795"/>
      <c r="L348" s="795"/>
      <c r="M348" s="795"/>
      <c r="N348" s="795"/>
      <c r="O348" s="795"/>
      <c r="P348" s="795"/>
      <c r="Q348" s="795"/>
      <c r="R348" s="795"/>
      <c r="S348" s="795"/>
      <c r="T348" s="795"/>
      <c r="U348" s="795"/>
      <c r="V348" s="795"/>
      <c r="W348" s="795"/>
      <c r="X348" s="795"/>
      <c r="Y348" s="795"/>
    </row>
    <row r="349" spans="1:25" ht="17.25" customHeight="1" x14ac:dyDescent="0.25">
      <c r="A349" s="796"/>
      <c r="B349" s="842"/>
      <c r="C349" s="843"/>
      <c r="D349" s="843"/>
      <c r="E349" s="794"/>
      <c r="F349" s="795"/>
      <c r="G349" s="795"/>
      <c r="H349" s="795"/>
      <c r="I349" s="795"/>
      <c r="J349" s="795"/>
      <c r="K349" s="795"/>
      <c r="L349" s="795"/>
      <c r="M349" s="795"/>
      <c r="N349" s="795"/>
      <c r="O349" s="795"/>
      <c r="P349" s="795"/>
      <c r="Q349" s="795"/>
      <c r="R349" s="795"/>
      <c r="S349" s="795"/>
      <c r="T349" s="795"/>
      <c r="U349" s="795"/>
      <c r="V349" s="795"/>
      <c r="W349" s="795"/>
      <c r="X349" s="795"/>
      <c r="Y349" s="795"/>
    </row>
    <row r="350" spans="1:25" ht="17.25" customHeight="1" x14ac:dyDescent="0.25">
      <c r="A350" s="796"/>
      <c r="B350" s="842"/>
      <c r="C350" s="843"/>
      <c r="D350" s="843"/>
      <c r="E350" s="794"/>
      <c r="F350" s="795"/>
      <c r="G350" s="795"/>
      <c r="H350" s="795"/>
      <c r="I350" s="795"/>
      <c r="J350" s="795"/>
      <c r="K350" s="795"/>
      <c r="L350" s="795"/>
      <c r="M350" s="795"/>
      <c r="N350" s="795"/>
      <c r="O350" s="795"/>
      <c r="P350" s="795"/>
      <c r="Q350" s="795"/>
      <c r="R350" s="795"/>
      <c r="S350" s="795"/>
      <c r="T350" s="795"/>
      <c r="U350" s="795"/>
      <c r="V350" s="795"/>
      <c r="W350" s="795"/>
      <c r="X350" s="795"/>
      <c r="Y350" s="795"/>
    </row>
    <row r="351" spans="1:25" ht="17.25" customHeight="1" x14ac:dyDescent="0.25">
      <c r="A351" s="796"/>
      <c r="B351" s="842"/>
      <c r="C351" s="843"/>
      <c r="D351" s="843"/>
      <c r="E351" s="794"/>
      <c r="F351" s="795"/>
      <c r="G351" s="795"/>
      <c r="H351" s="795"/>
      <c r="I351" s="795"/>
      <c r="J351" s="795"/>
      <c r="K351" s="795"/>
      <c r="L351" s="795"/>
      <c r="M351" s="795"/>
      <c r="N351" s="795"/>
      <c r="O351" s="795"/>
      <c r="P351" s="795"/>
      <c r="Q351" s="795"/>
      <c r="R351" s="795"/>
      <c r="S351" s="795"/>
      <c r="T351" s="795"/>
      <c r="U351" s="795"/>
      <c r="V351" s="795"/>
      <c r="W351" s="795"/>
      <c r="X351" s="795"/>
      <c r="Y351" s="795"/>
    </row>
    <row r="352" spans="1:25" ht="17.25" customHeight="1" x14ac:dyDescent="0.25">
      <c r="A352" s="796"/>
      <c r="B352" s="842"/>
      <c r="C352" s="843"/>
      <c r="D352" s="843"/>
      <c r="E352" s="794"/>
      <c r="F352" s="795"/>
      <c r="G352" s="795"/>
      <c r="H352" s="795"/>
      <c r="I352" s="795"/>
      <c r="J352" s="795"/>
      <c r="K352" s="795"/>
      <c r="L352" s="795"/>
      <c r="M352" s="795"/>
      <c r="N352" s="795"/>
      <c r="O352" s="795"/>
      <c r="P352" s="795"/>
      <c r="Q352" s="795"/>
      <c r="R352" s="795"/>
      <c r="S352" s="795"/>
      <c r="T352" s="795"/>
      <c r="U352" s="795"/>
      <c r="V352" s="795"/>
      <c r="W352" s="795"/>
      <c r="X352" s="795"/>
      <c r="Y352" s="795"/>
    </row>
    <row r="353" spans="1:25" ht="17.25" customHeight="1" x14ac:dyDescent="0.25">
      <c r="A353" s="796"/>
      <c r="B353" s="842"/>
      <c r="C353" s="843"/>
      <c r="D353" s="843"/>
      <c r="E353" s="794"/>
      <c r="F353" s="795"/>
      <c r="G353" s="795"/>
      <c r="H353" s="795"/>
      <c r="I353" s="795"/>
      <c r="J353" s="795"/>
      <c r="K353" s="795"/>
      <c r="L353" s="795"/>
      <c r="M353" s="795"/>
      <c r="N353" s="795"/>
      <c r="O353" s="795"/>
      <c r="P353" s="795"/>
      <c r="Q353" s="795"/>
      <c r="R353" s="795"/>
      <c r="S353" s="795"/>
      <c r="T353" s="795"/>
      <c r="U353" s="795"/>
      <c r="V353" s="795"/>
      <c r="W353" s="795"/>
      <c r="X353" s="795"/>
      <c r="Y353" s="795"/>
    </row>
    <row r="354" spans="1:25" ht="17.25" customHeight="1" x14ac:dyDescent="0.25">
      <c r="A354" s="796"/>
      <c r="B354" s="842"/>
      <c r="C354" s="843"/>
      <c r="D354" s="843"/>
      <c r="E354" s="794"/>
      <c r="F354" s="795"/>
      <c r="G354" s="795"/>
      <c r="H354" s="795"/>
      <c r="I354" s="795"/>
      <c r="J354" s="795"/>
      <c r="K354" s="795"/>
      <c r="L354" s="795"/>
      <c r="M354" s="795"/>
      <c r="N354" s="795"/>
      <c r="O354" s="795"/>
      <c r="P354" s="795"/>
      <c r="Q354" s="795"/>
      <c r="R354" s="795"/>
      <c r="S354" s="795"/>
      <c r="T354" s="795"/>
      <c r="U354" s="795"/>
      <c r="V354" s="795"/>
      <c r="W354" s="795"/>
      <c r="X354" s="795"/>
      <c r="Y354" s="795"/>
    </row>
    <row r="355" spans="1:25" ht="17.25" customHeight="1" x14ac:dyDescent="0.25">
      <c r="A355" s="796"/>
      <c r="B355" s="842"/>
      <c r="C355" s="843"/>
      <c r="D355" s="843"/>
      <c r="E355" s="794"/>
      <c r="F355" s="795"/>
      <c r="G355" s="795"/>
      <c r="H355" s="795"/>
      <c r="I355" s="795"/>
      <c r="J355" s="795"/>
      <c r="K355" s="795"/>
      <c r="L355" s="795"/>
      <c r="M355" s="795"/>
      <c r="N355" s="795"/>
      <c r="O355" s="795"/>
      <c r="P355" s="795"/>
      <c r="Q355" s="795"/>
      <c r="R355" s="795"/>
      <c r="S355" s="795"/>
      <c r="T355" s="795"/>
      <c r="U355" s="795"/>
      <c r="V355" s="795"/>
      <c r="W355" s="795"/>
      <c r="X355" s="795"/>
      <c r="Y355" s="795"/>
    </row>
    <row r="356" spans="1:25" ht="17.25" customHeight="1" x14ac:dyDescent="0.25">
      <c r="A356" s="796"/>
      <c r="B356" s="842"/>
      <c r="C356" s="843"/>
      <c r="D356" s="843"/>
      <c r="E356" s="794"/>
      <c r="F356" s="795"/>
      <c r="G356" s="795"/>
      <c r="H356" s="795"/>
      <c r="I356" s="795"/>
      <c r="J356" s="795"/>
      <c r="K356" s="795"/>
      <c r="L356" s="795"/>
      <c r="M356" s="795"/>
      <c r="N356" s="795"/>
      <c r="O356" s="795"/>
      <c r="P356" s="795"/>
      <c r="Q356" s="795"/>
      <c r="R356" s="795"/>
      <c r="S356" s="795"/>
      <c r="T356" s="795"/>
      <c r="U356" s="795"/>
      <c r="V356" s="795"/>
      <c r="W356" s="795"/>
      <c r="X356" s="795"/>
      <c r="Y356" s="795"/>
    </row>
    <row r="357" spans="1:25" ht="17.25" customHeight="1" x14ac:dyDescent="0.25">
      <c r="A357" s="796"/>
      <c r="B357" s="842"/>
      <c r="C357" s="843"/>
      <c r="D357" s="843"/>
      <c r="E357" s="794"/>
      <c r="F357" s="795"/>
      <c r="G357" s="795"/>
      <c r="H357" s="795"/>
      <c r="I357" s="795"/>
      <c r="J357" s="795"/>
      <c r="K357" s="795"/>
      <c r="L357" s="795"/>
      <c r="M357" s="795"/>
      <c r="N357" s="795"/>
      <c r="O357" s="795"/>
      <c r="P357" s="795"/>
      <c r="Q357" s="795"/>
      <c r="R357" s="795"/>
      <c r="S357" s="795"/>
      <c r="T357" s="795"/>
      <c r="U357" s="795"/>
      <c r="V357" s="795"/>
      <c r="W357" s="795"/>
      <c r="X357" s="795"/>
      <c r="Y357" s="795"/>
    </row>
    <row r="358" spans="1:25" ht="17.25" customHeight="1" x14ac:dyDescent="0.25">
      <c r="A358" s="796"/>
      <c r="B358" s="842"/>
      <c r="C358" s="843"/>
      <c r="D358" s="843"/>
      <c r="E358" s="794"/>
      <c r="F358" s="795"/>
      <c r="G358" s="795"/>
      <c r="H358" s="795"/>
      <c r="I358" s="795"/>
      <c r="J358" s="795"/>
      <c r="K358" s="795"/>
      <c r="L358" s="795"/>
      <c r="M358" s="795"/>
      <c r="N358" s="795"/>
      <c r="O358" s="795"/>
      <c r="P358" s="795"/>
      <c r="Q358" s="795"/>
      <c r="R358" s="795"/>
      <c r="S358" s="795"/>
      <c r="T358" s="795"/>
      <c r="U358" s="795"/>
      <c r="V358" s="795"/>
      <c r="W358" s="795"/>
      <c r="X358" s="795"/>
      <c r="Y358" s="795"/>
    </row>
    <row r="359" spans="1:25" ht="17.25" customHeight="1" x14ac:dyDescent="0.25">
      <c r="A359" s="796"/>
      <c r="B359" s="842"/>
      <c r="C359" s="843"/>
      <c r="D359" s="843"/>
      <c r="E359" s="794"/>
      <c r="F359" s="795"/>
      <c r="G359" s="795"/>
      <c r="H359" s="795"/>
      <c r="I359" s="795"/>
      <c r="J359" s="795"/>
      <c r="K359" s="795"/>
      <c r="L359" s="795"/>
      <c r="M359" s="795"/>
      <c r="N359" s="795"/>
      <c r="O359" s="795"/>
      <c r="P359" s="795"/>
      <c r="Q359" s="795"/>
      <c r="R359" s="795"/>
      <c r="S359" s="795"/>
      <c r="T359" s="795"/>
      <c r="U359" s="795"/>
      <c r="V359" s="795"/>
      <c r="W359" s="795"/>
      <c r="X359" s="795"/>
      <c r="Y359" s="795"/>
    </row>
    <row r="360" spans="1:25" ht="17.25" customHeight="1" x14ac:dyDescent="0.25">
      <c r="A360" s="796"/>
      <c r="B360" s="842"/>
      <c r="C360" s="843"/>
      <c r="D360" s="843"/>
      <c r="E360" s="794"/>
      <c r="F360" s="795"/>
      <c r="G360" s="795"/>
      <c r="H360" s="795"/>
      <c r="I360" s="795"/>
      <c r="J360" s="795"/>
      <c r="K360" s="795"/>
      <c r="L360" s="795"/>
      <c r="M360" s="795"/>
      <c r="N360" s="795"/>
      <c r="O360" s="795"/>
      <c r="P360" s="795"/>
      <c r="Q360" s="795"/>
      <c r="R360" s="795"/>
      <c r="S360" s="795"/>
      <c r="T360" s="795"/>
      <c r="U360" s="795"/>
      <c r="V360" s="795"/>
      <c r="W360" s="795"/>
      <c r="X360" s="795"/>
      <c r="Y360" s="795"/>
    </row>
    <row r="361" spans="1:25" ht="17.25" customHeight="1" x14ac:dyDescent="0.25">
      <c r="A361" s="796"/>
      <c r="B361" s="842"/>
      <c r="C361" s="843"/>
      <c r="D361" s="843"/>
      <c r="E361" s="794"/>
      <c r="F361" s="795"/>
      <c r="G361" s="795"/>
      <c r="H361" s="795"/>
      <c r="I361" s="795"/>
      <c r="J361" s="795"/>
      <c r="K361" s="795"/>
      <c r="L361" s="795"/>
      <c r="M361" s="795"/>
      <c r="N361" s="795"/>
      <c r="O361" s="795"/>
      <c r="P361" s="795"/>
      <c r="Q361" s="795"/>
      <c r="R361" s="795"/>
      <c r="S361" s="795"/>
      <c r="T361" s="795"/>
      <c r="U361" s="795"/>
      <c r="V361" s="795"/>
      <c r="W361" s="795"/>
      <c r="X361" s="795"/>
      <c r="Y361" s="795"/>
    </row>
    <row r="362" spans="1:25" ht="17.25" customHeight="1" x14ac:dyDescent="0.25">
      <c r="A362" s="796"/>
      <c r="B362" s="842"/>
      <c r="C362" s="843"/>
      <c r="D362" s="843"/>
      <c r="E362" s="794"/>
      <c r="F362" s="795"/>
      <c r="G362" s="795"/>
      <c r="H362" s="795"/>
      <c r="I362" s="795"/>
      <c r="J362" s="795"/>
      <c r="K362" s="795"/>
      <c r="L362" s="795"/>
      <c r="M362" s="795"/>
      <c r="N362" s="795"/>
      <c r="O362" s="795"/>
      <c r="P362" s="795"/>
      <c r="Q362" s="795"/>
      <c r="R362" s="795"/>
      <c r="S362" s="795"/>
      <c r="T362" s="795"/>
      <c r="U362" s="795"/>
      <c r="V362" s="795"/>
      <c r="W362" s="795"/>
      <c r="X362" s="795"/>
      <c r="Y362" s="795"/>
    </row>
    <row r="363" spans="1:25" ht="17.25" customHeight="1" x14ac:dyDescent="0.25">
      <c r="A363" s="796"/>
      <c r="B363" s="842"/>
      <c r="C363" s="843"/>
      <c r="D363" s="843"/>
      <c r="E363" s="794"/>
      <c r="F363" s="795"/>
      <c r="G363" s="795"/>
      <c r="H363" s="795"/>
      <c r="I363" s="795"/>
      <c r="J363" s="795"/>
      <c r="K363" s="795"/>
      <c r="L363" s="795"/>
      <c r="M363" s="795"/>
      <c r="N363" s="795"/>
      <c r="O363" s="795"/>
      <c r="P363" s="795"/>
      <c r="Q363" s="795"/>
      <c r="R363" s="795"/>
      <c r="S363" s="795"/>
      <c r="T363" s="795"/>
      <c r="U363" s="795"/>
      <c r="V363" s="795"/>
      <c r="W363" s="795"/>
      <c r="X363" s="795"/>
      <c r="Y363" s="795"/>
    </row>
    <row r="364" spans="1:25" ht="17.25" customHeight="1" x14ac:dyDescent="0.25">
      <c r="A364" s="796"/>
      <c r="B364" s="842"/>
      <c r="C364" s="843"/>
      <c r="D364" s="843"/>
      <c r="E364" s="794"/>
      <c r="F364" s="795"/>
      <c r="G364" s="795"/>
      <c r="H364" s="795"/>
      <c r="I364" s="795"/>
      <c r="J364" s="795"/>
      <c r="K364" s="795"/>
      <c r="L364" s="795"/>
      <c r="M364" s="795"/>
      <c r="N364" s="795"/>
      <c r="O364" s="795"/>
      <c r="P364" s="795"/>
      <c r="Q364" s="795"/>
      <c r="R364" s="795"/>
      <c r="S364" s="795"/>
      <c r="T364" s="795"/>
      <c r="U364" s="795"/>
      <c r="V364" s="795"/>
      <c r="W364" s="795"/>
      <c r="X364" s="795"/>
      <c r="Y364" s="795"/>
    </row>
    <row r="365" spans="1:25" ht="17.25" customHeight="1" x14ac:dyDescent="0.25">
      <c r="A365" s="796"/>
      <c r="B365" s="842"/>
      <c r="C365" s="843"/>
      <c r="D365" s="843"/>
      <c r="E365" s="794"/>
      <c r="F365" s="795"/>
      <c r="G365" s="795"/>
      <c r="H365" s="795"/>
      <c r="I365" s="795"/>
      <c r="J365" s="795"/>
      <c r="K365" s="795"/>
      <c r="L365" s="795"/>
      <c r="M365" s="795"/>
      <c r="N365" s="795"/>
      <c r="O365" s="795"/>
      <c r="P365" s="795"/>
      <c r="Q365" s="795"/>
      <c r="R365" s="795"/>
      <c r="S365" s="795"/>
      <c r="T365" s="795"/>
      <c r="U365" s="795"/>
      <c r="V365" s="795"/>
      <c r="W365" s="795"/>
      <c r="X365" s="795"/>
      <c r="Y365" s="795"/>
    </row>
    <row r="366" spans="1:25" ht="17.25" customHeight="1" x14ac:dyDescent="0.25">
      <c r="A366" s="796"/>
      <c r="B366" s="842"/>
      <c r="C366" s="843"/>
      <c r="D366" s="843"/>
      <c r="E366" s="794"/>
      <c r="F366" s="795"/>
      <c r="G366" s="795"/>
      <c r="H366" s="795"/>
      <c r="I366" s="795"/>
      <c r="J366" s="795"/>
      <c r="K366" s="795"/>
      <c r="L366" s="795"/>
      <c r="M366" s="795"/>
      <c r="N366" s="795"/>
      <c r="O366" s="795"/>
      <c r="P366" s="795"/>
      <c r="Q366" s="795"/>
      <c r="R366" s="795"/>
      <c r="S366" s="795"/>
      <c r="T366" s="795"/>
      <c r="U366" s="795"/>
      <c r="V366" s="795"/>
      <c r="W366" s="795"/>
      <c r="X366" s="795"/>
      <c r="Y366" s="795"/>
    </row>
    <row r="367" spans="1:25" ht="17.25" customHeight="1" x14ac:dyDescent="0.25">
      <c r="A367" s="796"/>
      <c r="B367" s="842"/>
      <c r="C367" s="843"/>
      <c r="D367" s="843"/>
      <c r="E367" s="794"/>
      <c r="F367" s="795"/>
      <c r="G367" s="795"/>
      <c r="H367" s="795"/>
      <c r="I367" s="795"/>
      <c r="J367" s="795"/>
      <c r="K367" s="795"/>
      <c r="L367" s="795"/>
      <c r="M367" s="795"/>
      <c r="N367" s="795"/>
      <c r="O367" s="795"/>
      <c r="P367" s="795"/>
      <c r="Q367" s="795"/>
      <c r="R367" s="795"/>
      <c r="S367" s="795"/>
      <c r="T367" s="795"/>
      <c r="U367" s="795"/>
      <c r="V367" s="795"/>
      <c r="W367" s="795"/>
      <c r="X367" s="795"/>
      <c r="Y367" s="795"/>
    </row>
    <row r="368" spans="1:25" ht="17.25" customHeight="1" x14ac:dyDescent="0.25">
      <c r="A368" s="796"/>
      <c r="B368" s="842"/>
      <c r="C368" s="843"/>
      <c r="D368" s="843"/>
      <c r="E368" s="794"/>
      <c r="F368" s="795"/>
      <c r="G368" s="795"/>
      <c r="H368" s="795"/>
      <c r="I368" s="795"/>
      <c r="J368" s="795"/>
      <c r="K368" s="795"/>
      <c r="L368" s="795"/>
      <c r="M368" s="795"/>
      <c r="N368" s="795"/>
      <c r="O368" s="795"/>
      <c r="P368" s="795"/>
      <c r="Q368" s="795"/>
      <c r="R368" s="795"/>
      <c r="S368" s="795"/>
      <c r="T368" s="795"/>
      <c r="U368" s="795"/>
      <c r="V368" s="795"/>
      <c r="W368" s="795"/>
      <c r="X368" s="795"/>
      <c r="Y368" s="795"/>
    </row>
    <row r="369" spans="1:25" ht="17.25" customHeight="1" x14ac:dyDescent="0.25">
      <c r="A369" s="796"/>
      <c r="B369" s="842"/>
      <c r="C369" s="843"/>
      <c r="D369" s="843"/>
      <c r="E369" s="794"/>
      <c r="F369" s="795"/>
      <c r="G369" s="795"/>
      <c r="H369" s="795"/>
      <c r="I369" s="795"/>
      <c r="J369" s="795"/>
      <c r="K369" s="795"/>
      <c r="L369" s="795"/>
      <c r="M369" s="795"/>
      <c r="N369" s="795"/>
      <c r="O369" s="795"/>
      <c r="P369" s="795"/>
      <c r="Q369" s="795"/>
      <c r="R369" s="795"/>
      <c r="S369" s="795"/>
      <c r="T369" s="795"/>
      <c r="U369" s="795"/>
      <c r="V369" s="795"/>
      <c r="W369" s="795"/>
      <c r="X369" s="795"/>
      <c r="Y369" s="795"/>
    </row>
    <row r="370" spans="1:25" ht="17.25" customHeight="1" x14ac:dyDescent="0.25">
      <c r="A370" s="796"/>
      <c r="B370" s="842"/>
      <c r="C370" s="843"/>
      <c r="D370" s="843"/>
      <c r="E370" s="794"/>
      <c r="F370" s="795"/>
      <c r="G370" s="795"/>
      <c r="H370" s="795"/>
      <c r="I370" s="795"/>
      <c r="J370" s="795"/>
      <c r="K370" s="795"/>
      <c r="L370" s="795"/>
      <c r="M370" s="795"/>
      <c r="N370" s="795"/>
      <c r="O370" s="795"/>
      <c r="P370" s="795"/>
      <c r="Q370" s="795"/>
      <c r="R370" s="795"/>
      <c r="S370" s="795"/>
      <c r="T370" s="795"/>
      <c r="U370" s="795"/>
      <c r="V370" s="795"/>
      <c r="W370" s="795"/>
      <c r="X370" s="795"/>
      <c r="Y370" s="795"/>
    </row>
    <row r="371" spans="1:25" ht="17.25" customHeight="1" x14ac:dyDescent="0.25">
      <c r="A371" s="796"/>
      <c r="B371" s="842"/>
      <c r="C371" s="843"/>
      <c r="D371" s="843"/>
      <c r="E371" s="794"/>
      <c r="F371" s="795"/>
      <c r="G371" s="795"/>
      <c r="H371" s="795"/>
      <c r="I371" s="795"/>
      <c r="J371" s="795"/>
      <c r="K371" s="795"/>
      <c r="L371" s="795"/>
      <c r="M371" s="795"/>
      <c r="N371" s="795"/>
      <c r="O371" s="795"/>
      <c r="P371" s="795"/>
      <c r="Q371" s="795"/>
      <c r="R371" s="795"/>
      <c r="S371" s="795"/>
      <c r="T371" s="795"/>
      <c r="U371" s="795"/>
      <c r="V371" s="795"/>
      <c r="W371" s="795"/>
      <c r="X371" s="795"/>
      <c r="Y371" s="795"/>
    </row>
    <row r="372" spans="1:25" ht="17.25" customHeight="1" x14ac:dyDescent="0.25">
      <c r="A372" s="796"/>
      <c r="B372" s="842"/>
      <c r="C372" s="843"/>
      <c r="D372" s="843"/>
      <c r="E372" s="794"/>
      <c r="F372" s="795"/>
      <c r="G372" s="795"/>
      <c r="H372" s="795"/>
      <c r="I372" s="795"/>
      <c r="J372" s="795"/>
      <c r="K372" s="795"/>
      <c r="L372" s="795"/>
      <c r="M372" s="795"/>
      <c r="N372" s="795"/>
      <c r="O372" s="795"/>
      <c r="P372" s="795"/>
      <c r="Q372" s="795"/>
      <c r="R372" s="795"/>
      <c r="S372" s="795"/>
      <c r="T372" s="795"/>
      <c r="U372" s="795"/>
      <c r="V372" s="795"/>
      <c r="W372" s="795"/>
      <c r="X372" s="795"/>
      <c r="Y372" s="795"/>
    </row>
    <row r="373" spans="1:25" ht="17.25" customHeight="1" x14ac:dyDescent="0.25">
      <c r="A373" s="796"/>
      <c r="B373" s="842"/>
      <c r="C373" s="843"/>
      <c r="D373" s="843"/>
      <c r="E373" s="794"/>
      <c r="F373" s="795"/>
      <c r="G373" s="795"/>
      <c r="H373" s="795"/>
      <c r="I373" s="795"/>
      <c r="J373" s="795"/>
      <c r="K373" s="795"/>
      <c r="L373" s="795"/>
      <c r="M373" s="795"/>
      <c r="N373" s="795"/>
      <c r="O373" s="795"/>
      <c r="P373" s="795"/>
      <c r="Q373" s="795"/>
      <c r="R373" s="795"/>
      <c r="S373" s="795"/>
      <c r="T373" s="795"/>
      <c r="U373" s="795"/>
      <c r="V373" s="795"/>
      <c r="W373" s="795"/>
      <c r="X373" s="795"/>
      <c r="Y373" s="795"/>
    </row>
    <row r="374" spans="1:25" ht="17.25" customHeight="1" x14ac:dyDescent="0.25">
      <c r="A374" s="796"/>
      <c r="B374" s="842"/>
      <c r="C374" s="843"/>
      <c r="D374" s="843"/>
      <c r="E374" s="794"/>
      <c r="F374" s="795"/>
      <c r="G374" s="795"/>
      <c r="H374" s="795"/>
      <c r="I374" s="795"/>
      <c r="J374" s="795"/>
      <c r="K374" s="795"/>
      <c r="L374" s="795"/>
      <c r="M374" s="795"/>
      <c r="N374" s="795"/>
      <c r="O374" s="795"/>
      <c r="P374" s="795"/>
      <c r="Q374" s="795"/>
      <c r="R374" s="795"/>
      <c r="S374" s="795"/>
      <c r="T374" s="795"/>
      <c r="U374" s="795"/>
      <c r="V374" s="795"/>
      <c r="W374" s="795"/>
      <c r="X374" s="795"/>
      <c r="Y374" s="795"/>
    </row>
    <row r="375" spans="1:25" ht="17.25" customHeight="1" x14ac:dyDescent="0.25">
      <c r="A375" s="796"/>
      <c r="B375" s="842"/>
      <c r="C375" s="843"/>
      <c r="D375" s="843"/>
      <c r="E375" s="794"/>
      <c r="F375" s="795"/>
      <c r="G375" s="795"/>
      <c r="H375" s="795"/>
      <c r="I375" s="795"/>
      <c r="J375" s="795"/>
      <c r="K375" s="795"/>
      <c r="L375" s="795"/>
      <c r="M375" s="795"/>
      <c r="N375" s="795"/>
      <c r="O375" s="795"/>
      <c r="P375" s="795"/>
      <c r="Q375" s="795"/>
      <c r="R375" s="795"/>
      <c r="S375" s="795"/>
      <c r="T375" s="795"/>
      <c r="U375" s="795"/>
      <c r="V375" s="795"/>
      <c r="W375" s="795"/>
      <c r="X375" s="795"/>
      <c r="Y375" s="795"/>
    </row>
    <row r="376" spans="1:25" ht="17.25" customHeight="1" x14ac:dyDescent="0.25">
      <c r="A376" s="796"/>
      <c r="B376" s="842"/>
      <c r="C376" s="843"/>
      <c r="D376" s="843"/>
      <c r="E376" s="794"/>
      <c r="F376" s="795"/>
      <c r="G376" s="795"/>
      <c r="H376" s="795"/>
      <c r="I376" s="795"/>
      <c r="J376" s="795"/>
      <c r="K376" s="795"/>
      <c r="L376" s="795"/>
      <c r="M376" s="795"/>
      <c r="N376" s="795"/>
      <c r="O376" s="795"/>
      <c r="P376" s="795"/>
      <c r="Q376" s="795"/>
      <c r="R376" s="795"/>
      <c r="S376" s="795"/>
      <c r="T376" s="795"/>
      <c r="U376" s="795"/>
      <c r="V376" s="795"/>
      <c r="W376" s="795"/>
      <c r="X376" s="795"/>
      <c r="Y376" s="795"/>
    </row>
    <row r="377" spans="1:25" ht="17.25" customHeight="1" x14ac:dyDescent="0.25">
      <c r="A377" s="796"/>
      <c r="B377" s="842"/>
      <c r="C377" s="843"/>
      <c r="D377" s="843"/>
      <c r="E377" s="794"/>
      <c r="F377" s="795"/>
      <c r="G377" s="795"/>
      <c r="H377" s="795"/>
      <c r="I377" s="795"/>
      <c r="J377" s="795"/>
      <c r="K377" s="795"/>
      <c r="L377" s="795"/>
      <c r="M377" s="795"/>
      <c r="N377" s="795"/>
      <c r="O377" s="795"/>
      <c r="P377" s="795"/>
      <c r="Q377" s="795"/>
      <c r="R377" s="795"/>
      <c r="S377" s="795"/>
      <c r="T377" s="795"/>
      <c r="U377" s="795"/>
      <c r="V377" s="795"/>
      <c r="W377" s="795"/>
      <c r="X377" s="795"/>
      <c r="Y377" s="795"/>
    </row>
    <row r="378" spans="1:25" ht="17.25" customHeight="1" x14ac:dyDescent="0.25">
      <c r="A378" s="796"/>
      <c r="B378" s="842"/>
      <c r="C378" s="843"/>
      <c r="D378" s="843"/>
      <c r="E378" s="794"/>
      <c r="F378" s="795"/>
      <c r="G378" s="795"/>
      <c r="H378" s="795"/>
      <c r="I378" s="795"/>
      <c r="J378" s="795"/>
      <c r="K378" s="795"/>
      <c r="L378" s="795"/>
      <c r="M378" s="795"/>
      <c r="N378" s="795"/>
      <c r="O378" s="795"/>
      <c r="P378" s="795"/>
      <c r="Q378" s="795"/>
      <c r="R378" s="795"/>
      <c r="S378" s="795"/>
      <c r="T378" s="795"/>
      <c r="U378" s="795"/>
      <c r="V378" s="795"/>
      <c r="W378" s="795"/>
      <c r="X378" s="795"/>
      <c r="Y378" s="795"/>
    </row>
    <row r="379" spans="1:25" ht="17.25" customHeight="1" x14ac:dyDescent="0.25">
      <c r="A379" s="796"/>
      <c r="B379" s="842"/>
      <c r="C379" s="843"/>
      <c r="D379" s="843"/>
      <c r="E379" s="794"/>
      <c r="F379" s="795"/>
      <c r="G379" s="795"/>
      <c r="H379" s="795"/>
      <c r="I379" s="795"/>
      <c r="J379" s="795"/>
      <c r="K379" s="795"/>
      <c r="L379" s="795"/>
      <c r="M379" s="795"/>
      <c r="N379" s="795"/>
      <c r="O379" s="795"/>
      <c r="P379" s="795"/>
      <c r="Q379" s="795"/>
      <c r="R379" s="795"/>
      <c r="S379" s="795"/>
      <c r="T379" s="795"/>
      <c r="U379" s="795"/>
      <c r="V379" s="795"/>
      <c r="W379" s="795"/>
      <c r="X379" s="795"/>
      <c r="Y379" s="795"/>
    </row>
    <row r="380" spans="1:25" ht="17.25" customHeight="1" x14ac:dyDescent="0.25">
      <c r="A380" s="796"/>
      <c r="B380" s="842"/>
      <c r="C380" s="843"/>
      <c r="D380" s="843"/>
      <c r="E380" s="794"/>
      <c r="F380" s="795"/>
      <c r="G380" s="795"/>
      <c r="H380" s="795"/>
      <c r="I380" s="795"/>
      <c r="J380" s="795"/>
      <c r="K380" s="795"/>
      <c r="L380" s="795"/>
      <c r="M380" s="795"/>
      <c r="N380" s="795"/>
      <c r="O380" s="795"/>
      <c r="P380" s="795"/>
      <c r="Q380" s="795"/>
      <c r="R380" s="795"/>
      <c r="S380" s="795"/>
      <c r="T380" s="795"/>
      <c r="U380" s="795"/>
      <c r="V380" s="795"/>
      <c r="W380" s="795"/>
      <c r="X380" s="795"/>
      <c r="Y380" s="795"/>
    </row>
    <row r="381" spans="1:25" ht="17.25" customHeight="1" x14ac:dyDescent="0.25">
      <c r="A381" s="796"/>
      <c r="B381" s="842"/>
      <c r="C381" s="843"/>
      <c r="D381" s="843"/>
      <c r="E381" s="794"/>
      <c r="F381" s="795"/>
      <c r="G381" s="795"/>
      <c r="H381" s="795"/>
      <c r="I381" s="795"/>
      <c r="J381" s="795"/>
      <c r="K381" s="795"/>
      <c r="L381" s="795"/>
      <c r="M381" s="795"/>
      <c r="N381" s="795"/>
      <c r="O381" s="795"/>
      <c r="P381" s="795"/>
      <c r="Q381" s="795"/>
      <c r="R381" s="795"/>
      <c r="S381" s="795"/>
      <c r="T381" s="795"/>
      <c r="U381" s="795"/>
      <c r="V381" s="795"/>
      <c r="W381" s="795"/>
      <c r="X381" s="795"/>
      <c r="Y381" s="795"/>
    </row>
    <row r="382" spans="1:25" ht="17.25" customHeight="1" x14ac:dyDescent="0.25">
      <c r="A382" s="796"/>
      <c r="B382" s="842"/>
      <c r="C382" s="843"/>
      <c r="D382" s="843"/>
      <c r="E382" s="794"/>
      <c r="F382" s="795"/>
      <c r="G382" s="795"/>
      <c r="H382" s="795"/>
      <c r="I382" s="795"/>
      <c r="J382" s="795"/>
      <c r="K382" s="795"/>
      <c r="L382" s="795"/>
      <c r="M382" s="795"/>
      <c r="N382" s="795"/>
      <c r="O382" s="795"/>
      <c r="P382" s="795"/>
      <c r="Q382" s="795"/>
      <c r="R382" s="795"/>
      <c r="S382" s="795"/>
      <c r="T382" s="795"/>
      <c r="U382" s="795"/>
      <c r="V382" s="795"/>
      <c r="W382" s="795"/>
      <c r="X382" s="795"/>
      <c r="Y382" s="795"/>
    </row>
    <row r="383" spans="1:25" ht="17.25" customHeight="1" x14ac:dyDescent="0.25">
      <c r="A383" s="796"/>
      <c r="B383" s="842"/>
      <c r="C383" s="843"/>
      <c r="D383" s="843"/>
      <c r="E383" s="794"/>
      <c r="F383" s="795"/>
      <c r="G383" s="795"/>
      <c r="H383" s="795"/>
      <c r="I383" s="795"/>
      <c r="J383" s="795"/>
      <c r="K383" s="795"/>
      <c r="L383" s="795"/>
      <c r="M383" s="795"/>
      <c r="N383" s="795"/>
      <c r="O383" s="795"/>
      <c r="P383" s="795"/>
      <c r="Q383" s="795"/>
      <c r="R383" s="795"/>
      <c r="S383" s="795"/>
      <c r="T383" s="795"/>
      <c r="U383" s="795"/>
      <c r="V383" s="795"/>
      <c r="W383" s="795"/>
      <c r="X383" s="795"/>
      <c r="Y383" s="795"/>
    </row>
    <row r="384" spans="1:25" ht="17.25" customHeight="1" x14ac:dyDescent="0.25">
      <c r="A384" s="796"/>
      <c r="B384" s="842"/>
      <c r="C384" s="843"/>
      <c r="D384" s="843"/>
      <c r="E384" s="794"/>
      <c r="F384" s="795"/>
      <c r="G384" s="795"/>
      <c r="H384" s="795"/>
      <c r="I384" s="795"/>
      <c r="J384" s="795"/>
      <c r="K384" s="795"/>
      <c r="L384" s="795"/>
      <c r="M384" s="795"/>
      <c r="N384" s="795"/>
      <c r="O384" s="795"/>
      <c r="P384" s="795"/>
      <c r="Q384" s="795"/>
      <c r="R384" s="795"/>
      <c r="S384" s="795"/>
      <c r="T384" s="795"/>
      <c r="U384" s="795"/>
      <c r="V384" s="795"/>
      <c r="W384" s="795"/>
      <c r="X384" s="795"/>
      <c r="Y384" s="795"/>
    </row>
    <row r="385" spans="1:25" ht="17.25" customHeight="1" x14ac:dyDescent="0.25">
      <c r="A385" s="796"/>
      <c r="B385" s="842"/>
      <c r="C385" s="843"/>
      <c r="D385" s="843"/>
      <c r="E385" s="794"/>
      <c r="F385" s="795"/>
      <c r="G385" s="795"/>
      <c r="H385" s="795"/>
      <c r="I385" s="795"/>
      <c r="J385" s="795"/>
      <c r="K385" s="795"/>
      <c r="L385" s="795"/>
      <c r="M385" s="795"/>
      <c r="N385" s="795"/>
      <c r="O385" s="795"/>
      <c r="P385" s="795"/>
      <c r="Q385" s="795"/>
      <c r="R385" s="795"/>
      <c r="S385" s="795"/>
      <c r="T385" s="795"/>
      <c r="U385" s="795"/>
      <c r="V385" s="795"/>
      <c r="W385" s="795"/>
      <c r="X385" s="795"/>
      <c r="Y385" s="795"/>
    </row>
    <row r="386" spans="1:25" ht="17.25" customHeight="1" x14ac:dyDescent="0.25">
      <c r="A386" s="796"/>
      <c r="B386" s="842"/>
      <c r="C386" s="843"/>
      <c r="D386" s="843"/>
      <c r="E386" s="794"/>
      <c r="F386" s="795"/>
      <c r="G386" s="795"/>
      <c r="H386" s="795"/>
      <c r="I386" s="795"/>
      <c r="J386" s="795"/>
      <c r="K386" s="795"/>
      <c r="L386" s="795"/>
      <c r="M386" s="795"/>
      <c r="N386" s="795"/>
      <c r="O386" s="795"/>
      <c r="P386" s="795"/>
      <c r="Q386" s="795"/>
      <c r="R386" s="795"/>
      <c r="S386" s="795"/>
      <c r="T386" s="795"/>
      <c r="U386" s="795"/>
      <c r="V386" s="795"/>
      <c r="W386" s="795"/>
      <c r="X386" s="795"/>
      <c r="Y386" s="795"/>
    </row>
    <row r="387" spans="1:25" ht="17.25" customHeight="1" x14ac:dyDescent="0.25">
      <c r="A387" s="796"/>
      <c r="B387" s="842"/>
      <c r="C387" s="843"/>
      <c r="D387" s="843"/>
      <c r="E387" s="794"/>
      <c r="F387" s="795"/>
      <c r="G387" s="795"/>
      <c r="H387" s="795"/>
      <c r="I387" s="795"/>
      <c r="J387" s="795"/>
      <c r="K387" s="795"/>
      <c r="L387" s="795"/>
      <c r="M387" s="795"/>
      <c r="N387" s="795"/>
      <c r="O387" s="795"/>
      <c r="P387" s="795"/>
      <c r="Q387" s="795"/>
      <c r="R387" s="795"/>
      <c r="S387" s="795"/>
      <c r="T387" s="795"/>
      <c r="U387" s="795"/>
      <c r="V387" s="795"/>
      <c r="W387" s="795"/>
      <c r="X387" s="795"/>
      <c r="Y387" s="795"/>
    </row>
    <row r="388" spans="1:25" ht="17.25" customHeight="1" x14ac:dyDescent="0.25">
      <c r="A388" s="796"/>
      <c r="B388" s="842"/>
      <c r="C388" s="843"/>
      <c r="D388" s="843"/>
      <c r="E388" s="794"/>
      <c r="F388" s="795"/>
      <c r="G388" s="795"/>
      <c r="H388" s="795"/>
      <c r="I388" s="795"/>
      <c r="J388" s="795"/>
      <c r="K388" s="795"/>
      <c r="L388" s="795"/>
      <c r="M388" s="795"/>
      <c r="N388" s="795"/>
      <c r="O388" s="795"/>
      <c r="P388" s="795"/>
      <c r="Q388" s="795"/>
      <c r="R388" s="795"/>
      <c r="S388" s="795"/>
      <c r="T388" s="795"/>
      <c r="U388" s="795"/>
      <c r="V388" s="795"/>
      <c r="W388" s="795"/>
      <c r="X388" s="795"/>
      <c r="Y388" s="795"/>
    </row>
    <row r="389" spans="1:25" ht="17.25" customHeight="1" x14ac:dyDescent="0.25">
      <c r="A389" s="796"/>
      <c r="B389" s="842"/>
      <c r="C389" s="843"/>
      <c r="D389" s="843"/>
      <c r="E389" s="794"/>
      <c r="F389" s="795"/>
      <c r="G389" s="795"/>
      <c r="H389" s="795"/>
      <c r="I389" s="795"/>
      <c r="J389" s="795"/>
      <c r="K389" s="795"/>
      <c r="L389" s="795"/>
      <c r="M389" s="795"/>
      <c r="N389" s="795"/>
      <c r="O389" s="795"/>
      <c r="P389" s="795"/>
      <c r="Q389" s="795"/>
      <c r="R389" s="795"/>
      <c r="S389" s="795"/>
      <c r="T389" s="795"/>
      <c r="U389" s="795"/>
      <c r="V389" s="795"/>
      <c r="W389" s="795"/>
      <c r="X389" s="795"/>
      <c r="Y389" s="795"/>
    </row>
    <row r="390" spans="1:25" ht="17.25" customHeight="1" x14ac:dyDescent="0.25">
      <c r="A390" s="796"/>
      <c r="B390" s="842"/>
      <c r="C390" s="843"/>
      <c r="D390" s="843"/>
      <c r="E390" s="794"/>
      <c r="F390" s="795"/>
      <c r="G390" s="795"/>
      <c r="H390" s="795"/>
      <c r="I390" s="795"/>
      <c r="J390" s="795"/>
      <c r="K390" s="795"/>
      <c r="L390" s="795"/>
      <c r="M390" s="795"/>
      <c r="N390" s="795"/>
      <c r="O390" s="795"/>
      <c r="P390" s="795"/>
      <c r="Q390" s="795"/>
      <c r="R390" s="795"/>
      <c r="S390" s="795"/>
      <c r="T390" s="795"/>
      <c r="U390" s="795"/>
      <c r="V390" s="795"/>
      <c r="W390" s="795"/>
      <c r="X390" s="795"/>
      <c r="Y390" s="795"/>
    </row>
    <row r="391" spans="1:25" ht="17.25" customHeight="1" x14ac:dyDescent="0.25">
      <c r="A391" s="796"/>
      <c r="B391" s="842"/>
      <c r="C391" s="843"/>
      <c r="D391" s="843"/>
      <c r="E391" s="794"/>
      <c r="F391" s="795"/>
      <c r="G391" s="795"/>
      <c r="H391" s="795"/>
      <c r="I391" s="795"/>
      <c r="J391" s="795"/>
      <c r="K391" s="795"/>
      <c r="L391" s="795"/>
      <c r="M391" s="795"/>
      <c r="N391" s="795"/>
      <c r="O391" s="795"/>
      <c r="P391" s="795"/>
      <c r="Q391" s="795"/>
      <c r="R391" s="795"/>
      <c r="S391" s="795"/>
      <c r="T391" s="795"/>
      <c r="U391" s="795"/>
      <c r="V391" s="795"/>
      <c r="W391" s="795"/>
      <c r="X391" s="795"/>
      <c r="Y391" s="795"/>
    </row>
    <row r="392" spans="1:25" ht="17.25" customHeight="1" x14ac:dyDescent="0.25">
      <c r="A392" s="796"/>
      <c r="B392" s="842"/>
      <c r="C392" s="843"/>
      <c r="D392" s="843"/>
      <c r="E392" s="794"/>
      <c r="F392" s="795"/>
      <c r="G392" s="795"/>
      <c r="H392" s="795"/>
      <c r="I392" s="795"/>
      <c r="J392" s="795"/>
      <c r="K392" s="795"/>
      <c r="L392" s="795"/>
      <c r="M392" s="795"/>
      <c r="N392" s="795"/>
      <c r="O392" s="795"/>
      <c r="P392" s="795"/>
      <c r="Q392" s="795"/>
      <c r="R392" s="795"/>
      <c r="S392" s="795"/>
      <c r="T392" s="795"/>
      <c r="U392" s="795"/>
      <c r="V392" s="795"/>
      <c r="W392" s="795"/>
      <c r="X392" s="795"/>
      <c r="Y392" s="795"/>
    </row>
    <row r="393" spans="1:25" ht="17.25" customHeight="1" x14ac:dyDescent="0.25">
      <c r="A393" s="796"/>
      <c r="B393" s="842"/>
      <c r="C393" s="843"/>
      <c r="D393" s="843"/>
      <c r="E393" s="794"/>
      <c r="F393" s="795"/>
      <c r="G393" s="795"/>
      <c r="H393" s="795"/>
      <c r="I393" s="795"/>
      <c r="J393" s="795"/>
      <c r="K393" s="795"/>
      <c r="L393" s="795"/>
      <c r="M393" s="795"/>
      <c r="N393" s="795"/>
      <c r="O393" s="795"/>
      <c r="P393" s="795"/>
      <c r="Q393" s="795"/>
      <c r="R393" s="795"/>
      <c r="S393" s="795"/>
      <c r="T393" s="795"/>
      <c r="U393" s="795"/>
      <c r="V393" s="795"/>
      <c r="W393" s="795"/>
      <c r="X393" s="795"/>
      <c r="Y393" s="795"/>
    </row>
    <row r="394" spans="1:25" ht="17.25" customHeight="1" x14ac:dyDescent="0.25">
      <c r="A394" s="796"/>
      <c r="B394" s="842"/>
      <c r="C394" s="843"/>
      <c r="D394" s="843"/>
      <c r="E394" s="794"/>
      <c r="F394" s="795"/>
      <c r="G394" s="795"/>
      <c r="H394" s="795"/>
      <c r="I394" s="795"/>
      <c r="J394" s="795"/>
      <c r="K394" s="795"/>
      <c r="L394" s="795"/>
      <c r="M394" s="795"/>
      <c r="N394" s="795"/>
      <c r="O394" s="795"/>
      <c r="P394" s="795"/>
      <c r="Q394" s="795"/>
      <c r="R394" s="795"/>
      <c r="S394" s="795"/>
      <c r="T394" s="795"/>
      <c r="U394" s="795"/>
      <c r="V394" s="795"/>
      <c r="W394" s="795"/>
      <c r="X394" s="795"/>
      <c r="Y394" s="795"/>
    </row>
    <row r="395" spans="1:25" ht="17.25" customHeight="1" x14ac:dyDescent="0.25">
      <c r="A395" s="796"/>
      <c r="B395" s="842"/>
      <c r="C395" s="843"/>
      <c r="D395" s="843"/>
      <c r="E395" s="794"/>
      <c r="F395" s="795"/>
      <c r="G395" s="795"/>
      <c r="H395" s="795"/>
      <c r="I395" s="795"/>
      <c r="J395" s="795"/>
      <c r="K395" s="795"/>
      <c r="L395" s="795"/>
      <c r="M395" s="795"/>
      <c r="N395" s="795"/>
      <c r="O395" s="795"/>
      <c r="P395" s="795"/>
      <c r="Q395" s="795"/>
      <c r="R395" s="795"/>
      <c r="S395" s="795"/>
      <c r="T395" s="795"/>
      <c r="U395" s="795"/>
      <c r="V395" s="795"/>
      <c r="W395" s="795"/>
      <c r="X395" s="795"/>
      <c r="Y395" s="795"/>
    </row>
    <row r="396" spans="1:25" ht="17.25" customHeight="1" x14ac:dyDescent="0.25">
      <c r="A396" s="796"/>
      <c r="B396" s="842"/>
      <c r="C396" s="843"/>
      <c r="D396" s="843"/>
      <c r="E396" s="794"/>
      <c r="F396" s="795"/>
      <c r="G396" s="795"/>
      <c r="H396" s="795"/>
      <c r="I396" s="795"/>
      <c r="J396" s="795"/>
      <c r="K396" s="795"/>
      <c r="L396" s="795"/>
      <c r="M396" s="795"/>
      <c r="N396" s="795"/>
      <c r="O396" s="795"/>
      <c r="P396" s="795"/>
      <c r="Q396" s="795"/>
      <c r="R396" s="795"/>
      <c r="S396" s="795"/>
      <c r="T396" s="795"/>
      <c r="U396" s="795"/>
      <c r="V396" s="795"/>
      <c r="W396" s="795"/>
      <c r="X396" s="795"/>
      <c r="Y396" s="795"/>
    </row>
    <row r="397" spans="1:25" ht="17.25" customHeight="1" x14ac:dyDescent="0.25">
      <c r="A397" s="796"/>
      <c r="B397" s="842"/>
      <c r="C397" s="843"/>
      <c r="D397" s="843"/>
      <c r="E397" s="794"/>
      <c r="F397" s="795"/>
      <c r="G397" s="795"/>
      <c r="H397" s="795"/>
      <c r="I397" s="795"/>
      <c r="J397" s="795"/>
      <c r="K397" s="795"/>
      <c r="L397" s="795"/>
      <c r="M397" s="795"/>
      <c r="N397" s="795"/>
      <c r="O397" s="795"/>
      <c r="P397" s="795"/>
      <c r="Q397" s="795"/>
      <c r="R397" s="795"/>
      <c r="S397" s="795"/>
      <c r="T397" s="795"/>
      <c r="U397" s="795"/>
      <c r="V397" s="795"/>
      <c r="W397" s="795"/>
      <c r="X397" s="795"/>
      <c r="Y397" s="795"/>
    </row>
    <row r="398" spans="1:25" ht="17.25" customHeight="1" x14ac:dyDescent="0.25">
      <c r="A398" s="796"/>
      <c r="B398" s="842"/>
      <c r="C398" s="843"/>
      <c r="D398" s="843"/>
      <c r="E398" s="794"/>
      <c r="F398" s="795"/>
      <c r="G398" s="795"/>
      <c r="H398" s="795"/>
      <c r="I398" s="795"/>
      <c r="J398" s="795"/>
      <c r="K398" s="795"/>
      <c r="L398" s="795"/>
      <c r="M398" s="795"/>
      <c r="N398" s="795"/>
      <c r="O398" s="795"/>
      <c r="P398" s="795"/>
      <c r="Q398" s="795"/>
      <c r="R398" s="795"/>
      <c r="S398" s="795"/>
      <c r="T398" s="795"/>
      <c r="U398" s="795"/>
      <c r="V398" s="795"/>
      <c r="W398" s="795"/>
      <c r="X398" s="795"/>
      <c r="Y398" s="795"/>
    </row>
    <row r="399" spans="1:25" ht="17.25" customHeight="1" x14ac:dyDescent="0.25">
      <c r="A399" s="796"/>
      <c r="B399" s="842"/>
      <c r="C399" s="843"/>
      <c r="D399" s="843"/>
      <c r="E399" s="794"/>
      <c r="F399" s="795"/>
      <c r="G399" s="795"/>
      <c r="H399" s="795"/>
      <c r="I399" s="795"/>
      <c r="J399" s="795"/>
      <c r="K399" s="795"/>
      <c r="L399" s="795"/>
      <c r="M399" s="795"/>
      <c r="N399" s="795"/>
      <c r="O399" s="795"/>
      <c r="P399" s="795"/>
      <c r="Q399" s="795"/>
      <c r="R399" s="795"/>
      <c r="S399" s="795"/>
      <c r="T399" s="795"/>
      <c r="U399" s="795"/>
      <c r="V399" s="795"/>
      <c r="W399" s="795"/>
      <c r="X399" s="795"/>
      <c r="Y399" s="795"/>
    </row>
    <row r="400" spans="1:25" ht="17.25" customHeight="1" x14ac:dyDescent="0.25">
      <c r="A400" s="796"/>
      <c r="B400" s="842"/>
      <c r="C400" s="843"/>
      <c r="D400" s="843"/>
      <c r="E400" s="794"/>
      <c r="F400" s="795"/>
      <c r="G400" s="795"/>
      <c r="H400" s="795"/>
      <c r="I400" s="795"/>
      <c r="J400" s="795"/>
      <c r="K400" s="795"/>
      <c r="L400" s="795"/>
      <c r="M400" s="795"/>
      <c r="N400" s="795"/>
      <c r="O400" s="795"/>
      <c r="P400" s="795"/>
      <c r="Q400" s="795"/>
      <c r="R400" s="795"/>
      <c r="S400" s="795"/>
      <c r="T400" s="795"/>
      <c r="U400" s="795"/>
      <c r="V400" s="795"/>
      <c r="W400" s="795"/>
      <c r="X400" s="795"/>
      <c r="Y400" s="795"/>
    </row>
    <row r="401" spans="1:25" ht="17.25" customHeight="1" x14ac:dyDescent="0.25">
      <c r="A401" s="796"/>
      <c r="B401" s="842"/>
      <c r="C401" s="843"/>
      <c r="D401" s="843"/>
      <c r="E401" s="794"/>
      <c r="F401" s="795"/>
      <c r="G401" s="795"/>
      <c r="H401" s="795"/>
      <c r="I401" s="795"/>
      <c r="J401" s="795"/>
      <c r="K401" s="795"/>
      <c r="L401" s="795"/>
      <c r="M401" s="795"/>
      <c r="N401" s="795"/>
      <c r="O401" s="795"/>
      <c r="P401" s="795"/>
      <c r="Q401" s="795"/>
      <c r="R401" s="795"/>
      <c r="S401" s="795"/>
      <c r="T401" s="795"/>
      <c r="U401" s="795"/>
      <c r="V401" s="795"/>
      <c r="W401" s="795"/>
      <c r="X401" s="795"/>
      <c r="Y401" s="795"/>
    </row>
    <row r="402" spans="1:25" ht="17.25" customHeight="1" x14ac:dyDescent="0.25">
      <c r="A402" s="796"/>
      <c r="B402" s="842"/>
      <c r="C402" s="843"/>
      <c r="D402" s="843"/>
      <c r="E402" s="794"/>
      <c r="F402" s="795"/>
      <c r="G402" s="795"/>
      <c r="H402" s="795"/>
      <c r="I402" s="795"/>
      <c r="J402" s="795"/>
      <c r="K402" s="795"/>
      <c r="L402" s="795"/>
      <c r="M402" s="795"/>
      <c r="N402" s="795"/>
      <c r="O402" s="795"/>
      <c r="P402" s="795"/>
      <c r="Q402" s="795"/>
      <c r="R402" s="795"/>
      <c r="S402" s="795"/>
      <c r="T402" s="795"/>
      <c r="U402" s="795"/>
      <c r="V402" s="795"/>
      <c r="W402" s="795"/>
      <c r="X402" s="795"/>
      <c r="Y402" s="795"/>
    </row>
    <row r="403" spans="1:25" ht="17.25" customHeight="1" x14ac:dyDescent="0.25">
      <c r="A403" s="796"/>
      <c r="B403" s="842"/>
      <c r="C403" s="843"/>
      <c r="D403" s="843"/>
      <c r="E403" s="794"/>
      <c r="F403" s="795"/>
      <c r="G403" s="795"/>
      <c r="H403" s="795"/>
      <c r="I403" s="795"/>
      <c r="J403" s="795"/>
      <c r="K403" s="795"/>
      <c r="L403" s="795"/>
      <c r="M403" s="795"/>
      <c r="N403" s="795"/>
      <c r="O403" s="795"/>
      <c r="P403" s="795"/>
      <c r="Q403" s="795"/>
      <c r="R403" s="795"/>
      <c r="S403" s="795"/>
      <c r="T403" s="795"/>
      <c r="U403" s="795"/>
      <c r="V403" s="795"/>
      <c r="W403" s="795"/>
      <c r="X403" s="795"/>
      <c r="Y403" s="795"/>
    </row>
    <row r="404" spans="1:25" ht="17.25" customHeight="1" x14ac:dyDescent="0.25">
      <c r="A404" s="796"/>
      <c r="B404" s="842"/>
      <c r="C404" s="843"/>
      <c r="D404" s="843"/>
      <c r="E404" s="794"/>
      <c r="F404" s="795"/>
      <c r="G404" s="795"/>
      <c r="H404" s="795"/>
      <c r="I404" s="795"/>
      <c r="J404" s="795"/>
      <c r="K404" s="795"/>
      <c r="L404" s="795"/>
      <c r="M404" s="795"/>
      <c r="N404" s="795"/>
      <c r="O404" s="795"/>
      <c r="P404" s="795"/>
      <c r="Q404" s="795"/>
      <c r="R404" s="795"/>
      <c r="S404" s="795"/>
      <c r="T404" s="795"/>
      <c r="U404" s="795"/>
      <c r="V404" s="795"/>
      <c r="W404" s="795"/>
      <c r="X404" s="795"/>
      <c r="Y404" s="795"/>
    </row>
    <row r="405" spans="1:25" ht="17.25" customHeight="1" x14ac:dyDescent="0.25">
      <c r="A405" s="796"/>
      <c r="B405" s="842"/>
      <c r="C405" s="843"/>
      <c r="D405" s="843"/>
      <c r="E405" s="794"/>
      <c r="F405" s="795"/>
      <c r="G405" s="795"/>
      <c r="H405" s="795"/>
      <c r="I405" s="795"/>
      <c r="J405" s="795"/>
      <c r="K405" s="795"/>
      <c r="L405" s="795"/>
      <c r="M405" s="795"/>
      <c r="N405" s="795"/>
      <c r="O405" s="795"/>
      <c r="P405" s="795"/>
      <c r="Q405" s="795"/>
      <c r="R405" s="795"/>
      <c r="S405" s="795"/>
      <c r="T405" s="795"/>
      <c r="U405" s="795"/>
      <c r="V405" s="795"/>
      <c r="W405" s="795"/>
      <c r="X405" s="795"/>
      <c r="Y405" s="795"/>
    </row>
    <row r="406" spans="1:25" ht="17.25" customHeight="1" x14ac:dyDescent="0.25">
      <c r="A406" s="796"/>
      <c r="B406" s="842"/>
      <c r="C406" s="843"/>
      <c r="D406" s="843"/>
      <c r="E406" s="794"/>
      <c r="F406" s="795"/>
      <c r="G406" s="795"/>
      <c r="H406" s="795"/>
      <c r="I406" s="795"/>
      <c r="J406" s="795"/>
      <c r="K406" s="795"/>
      <c r="L406" s="795"/>
      <c r="M406" s="795"/>
      <c r="N406" s="795"/>
      <c r="O406" s="795"/>
      <c r="P406" s="795"/>
      <c r="Q406" s="795"/>
      <c r="R406" s="795"/>
      <c r="S406" s="795"/>
      <c r="T406" s="795"/>
      <c r="U406" s="795"/>
      <c r="V406" s="795"/>
      <c r="W406" s="795"/>
      <c r="X406" s="795"/>
      <c r="Y406" s="795"/>
    </row>
    <row r="407" spans="1:25" ht="17.25" customHeight="1" x14ac:dyDescent="0.25">
      <c r="A407" s="796"/>
      <c r="B407" s="842"/>
      <c r="C407" s="843"/>
      <c r="D407" s="843"/>
      <c r="E407" s="794"/>
      <c r="F407" s="795"/>
      <c r="G407" s="795"/>
      <c r="H407" s="795"/>
      <c r="I407" s="795"/>
      <c r="J407" s="795"/>
      <c r="K407" s="795"/>
      <c r="L407" s="795"/>
      <c r="M407" s="795"/>
      <c r="N407" s="795"/>
      <c r="O407" s="795"/>
      <c r="P407" s="795"/>
      <c r="Q407" s="795"/>
      <c r="R407" s="795"/>
      <c r="S407" s="795"/>
      <c r="T407" s="795"/>
      <c r="U407" s="795"/>
      <c r="V407" s="795"/>
      <c r="W407" s="795"/>
      <c r="X407" s="795"/>
      <c r="Y407" s="795"/>
    </row>
    <row r="408" spans="1:25" ht="17.25" customHeight="1" x14ac:dyDescent="0.25">
      <c r="A408" s="796"/>
      <c r="B408" s="842"/>
      <c r="C408" s="843"/>
      <c r="D408" s="843"/>
      <c r="E408" s="794"/>
      <c r="F408" s="795"/>
      <c r="G408" s="795"/>
      <c r="H408" s="795"/>
      <c r="I408" s="795"/>
      <c r="J408" s="795"/>
      <c r="K408" s="795"/>
      <c r="L408" s="795"/>
      <c r="M408" s="795"/>
      <c r="N408" s="795"/>
      <c r="O408" s="795"/>
      <c r="P408" s="795"/>
      <c r="Q408" s="795"/>
      <c r="R408" s="795"/>
      <c r="S408" s="795"/>
      <c r="T408" s="795"/>
      <c r="U408" s="795"/>
      <c r="V408" s="795"/>
      <c r="W408" s="795"/>
      <c r="X408" s="795"/>
      <c r="Y408" s="795"/>
    </row>
    <row r="409" spans="1:25" ht="17.25" customHeight="1" x14ac:dyDescent="0.25">
      <c r="A409" s="796"/>
      <c r="B409" s="842"/>
      <c r="C409" s="843"/>
      <c r="D409" s="843"/>
      <c r="E409" s="794"/>
      <c r="F409" s="795"/>
      <c r="G409" s="795"/>
      <c r="H409" s="795"/>
      <c r="I409" s="795"/>
      <c r="J409" s="795"/>
      <c r="K409" s="795"/>
      <c r="L409" s="795"/>
      <c r="M409" s="795"/>
      <c r="N409" s="795"/>
      <c r="O409" s="795"/>
      <c r="P409" s="795"/>
      <c r="Q409" s="795"/>
      <c r="R409" s="795"/>
      <c r="S409" s="795"/>
      <c r="T409" s="795"/>
      <c r="U409" s="795"/>
      <c r="V409" s="795"/>
      <c r="W409" s="795"/>
      <c r="X409" s="795"/>
      <c r="Y409" s="795"/>
    </row>
    <row r="410" spans="1:25" ht="17.25" customHeight="1" x14ac:dyDescent="0.25">
      <c r="A410" s="796"/>
      <c r="B410" s="842"/>
      <c r="C410" s="843"/>
      <c r="D410" s="843"/>
      <c r="E410" s="794"/>
      <c r="F410" s="795"/>
      <c r="G410" s="795"/>
      <c r="H410" s="795"/>
      <c r="I410" s="795"/>
      <c r="J410" s="795"/>
      <c r="K410" s="795"/>
      <c r="L410" s="795"/>
      <c r="M410" s="795"/>
      <c r="N410" s="795"/>
      <c r="O410" s="795"/>
      <c r="P410" s="795"/>
      <c r="Q410" s="795"/>
      <c r="R410" s="795"/>
      <c r="S410" s="795"/>
      <c r="T410" s="795"/>
      <c r="U410" s="795"/>
      <c r="V410" s="795"/>
      <c r="W410" s="795"/>
      <c r="X410" s="795"/>
      <c r="Y410" s="795"/>
    </row>
    <row r="411" spans="1:25" ht="17.25" customHeight="1" x14ac:dyDescent="0.25">
      <c r="A411" s="796"/>
      <c r="B411" s="842"/>
      <c r="C411" s="843"/>
      <c r="D411" s="843"/>
      <c r="E411" s="794"/>
      <c r="F411" s="795"/>
      <c r="G411" s="795"/>
      <c r="H411" s="795"/>
      <c r="I411" s="795"/>
      <c r="J411" s="795"/>
      <c r="K411" s="795"/>
      <c r="L411" s="795"/>
      <c r="M411" s="795"/>
      <c r="N411" s="795"/>
      <c r="O411" s="795"/>
      <c r="P411" s="795"/>
      <c r="Q411" s="795"/>
      <c r="R411" s="795"/>
      <c r="S411" s="795"/>
      <c r="T411" s="795"/>
      <c r="U411" s="795"/>
      <c r="V411" s="795"/>
      <c r="W411" s="795"/>
      <c r="X411" s="795"/>
      <c r="Y411" s="795"/>
    </row>
    <row r="412" spans="1:25" ht="17.25" customHeight="1" x14ac:dyDescent="0.25">
      <c r="A412" s="796"/>
      <c r="B412" s="842"/>
      <c r="C412" s="843"/>
      <c r="D412" s="843"/>
      <c r="E412" s="794"/>
      <c r="F412" s="795"/>
      <c r="G412" s="795"/>
      <c r="H412" s="795"/>
      <c r="I412" s="795"/>
      <c r="J412" s="795"/>
      <c r="K412" s="795"/>
      <c r="L412" s="795"/>
      <c r="M412" s="795"/>
      <c r="N412" s="795"/>
      <c r="O412" s="795"/>
      <c r="P412" s="795"/>
      <c r="Q412" s="795"/>
      <c r="R412" s="795"/>
      <c r="S412" s="795"/>
      <c r="T412" s="795"/>
      <c r="U412" s="795"/>
      <c r="V412" s="795"/>
      <c r="W412" s="795"/>
      <c r="X412" s="795"/>
      <c r="Y412" s="795"/>
    </row>
    <row r="413" spans="1:25" ht="17.25" customHeight="1" x14ac:dyDescent="0.25">
      <c r="A413" s="796"/>
      <c r="B413" s="842"/>
      <c r="C413" s="843"/>
      <c r="D413" s="843"/>
      <c r="E413" s="794"/>
      <c r="F413" s="795"/>
      <c r="G413" s="795"/>
      <c r="H413" s="795"/>
      <c r="I413" s="795"/>
      <c r="J413" s="795"/>
      <c r="K413" s="795"/>
      <c r="L413" s="795"/>
      <c r="M413" s="795"/>
      <c r="N413" s="795"/>
      <c r="O413" s="795"/>
      <c r="P413" s="795"/>
      <c r="Q413" s="795"/>
      <c r="R413" s="795"/>
      <c r="S413" s="795"/>
      <c r="T413" s="795"/>
      <c r="U413" s="795"/>
      <c r="V413" s="795"/>
      <c r="W413" s="795"/>
      <c r="X413" s="795"/>
      <c r="Y413" s="795"/>
    </row>
    <row r="414" spans="1:25" ht="17.25" customHeight="1" x14ac:dyDescent="0.25">
      <c r="A414" s="796"/>
      <c r="B414" s="842"/>
      <c r="C414" s="843"/>
      <c r="D414" s="843"/>
      <c r="E414" s="794"/>
      <c r="F414" s="795"/>
      <c r="G414" s="795"/>
      <c r="H414" s="795"/>
      <c r="I414" s="795"/>
      <c r="J414" s="795"/>
      <c r="K414" s="795"/>
      <c r="L414" s="795"/>
      <c r="M414" s="795"/>
      <c r="N414" s="795"/>
      <c r="O414" s="795"/>
      <c r="P414" s="795"/>
      <c r="Q414" s="795"/>
      <c r="R414" s="795"/>
      <c r="S414" s="795"/>
      <c r="T414" s="795"/>
      <c r="U414" s="795"/>
      <c r="V414" s="795"/>
      <c r="W414" s="795"/>
      <c r="X414" s="795"/>
      <c r="Y414" s="795"/>
    </row>
    <row r="415" spans="1:25" ht="17.25" customHeight="1" x14ac:dyDescent="0.25">
      <c r="A415" s="796"/>
      <c r="B415" s="842"/>
      <c r="C415" s="843"/>
      <c r="D415" s="843"/>
      <c r="E415" s="794"/>
      <c r="F415" s="795"/>
      <c r="G415" s="795"/>
      <c r="H415" s="795"/>
      <c r="I415" s="795"/>
      <c r="J415" s="795"/>
      <c r="K415" s="795"/>
      <c r="L415" s="795"/>
      <c r="M415" s="795"/>
      <c r="N415" s="795"/>
      <c r="O415" s="795"/>
      <c r="P415" s="795"/>
      <c r="Q415" s="795"/>
      <c r="R415" s="795"/>
      <c r="S415" s="795"/>
      <c r="T415" s="795"/>
      <c r="U415" s="795"/>
      <c r="V415" s="795"/>
      <c r="W415" s="795"/>
      <c r="X415" s="795"/>
      <c r="Y415" s="795"/>
    </row>
    <row r="416" spans="1:25" ht="17.25" customHeight="1" x14ac:dyDescent="0.25">
      <c r="A416" s="796"/>
      <c r="B416" s="842"/>
      <c r="C416" s="843"/>
      <c r="D416" s="843"/>
      <c r="E416" s="794"/>
      <c r="F416" s="795"/>
      <c r="G416" s="795"/>
      <c r="H416" s="795"/>
      <c r="I416" s="795"/>
      <c r="J416" s="795"/>
      <c r="K416" s="795"/>
      <c r="L416" s="795"/>
      <c r="M416" s="795"/>
      <c r="N416" s="795"/>
      <c r="O416" s="795"/>
      <c r="P416" s="795"/>
      <c r="Q416" s="795"/>
      <c r="R416" s="795"/>
      <c r="S416" s="795"/>
      <c r="T416" s="795"/>
      <c r="U416" s="795"/>
      <c r="V416" s="795"/>
      <c r="W416" s="795"/>
      <c r="X416" s="795"/>
      <c r="Y416" s="795"/>
    </row>
    <row r="417" spans="1:25" ht="17.25" customHeight="1" x14ac:dyDescent="0.25">
      <c r="A417" s="796"/>
      <c r="B417" s="842"/>
      <c r="C417" s="843"/>
      <c r="D417" s="843"/>
      <c r="E417" s="794"/>
      <c r="F417" s="795"/>
      <c r="G417" s="795"/>
      <c r="H417" s="795"/>
      <c r="I417" s="795"/>
      <c r="J417" s="795"/>
      <c r="K417" s="795"/>
      <c r="L417" s="795"/>
      <c r="M417" s="795"/>
      <c r="N417" s="795"/>
      <c r="O417" s="795"/>
      <c r="P417" s="795"/>
      <c r="Q417" s="795"/>
      <c r="R417" s="795"/>
      <c r="S417" s="795"/>
      <c r="T417" s="795"/>
      <c r="U417" s="795"/>
      <c r="V417" s="795"/>
      <c r="W417" s="795"/>
      <c r="X417" s="795"/>
      <c r="Y417" s="795"/>
    </row>
    <row r="418" spans="1:25" ht="17.25" customHeight="1" x14ac:dyDescent="0.25">
      <c r="A418" s="796"/>
      <c r="B418" s="842"/>
      <c r="C418" s="843"/>
      <c r="D418" s="843"/>
      <c r="E418" s="794"/>
      <c r="F418" s="795"/>
      <c r="G418" s="795"/>
      <c r="H418" s="795"/>
      <c r="I418" s="795"/>
      <c r="J418" s="795"/>
      <c r="K418" s="795"/>
      <c r="L418" s="795"/>
      <c r="M418" s="795"/>
      <c r="N418" s="795"/>
      <c r="O418" s="795"/>
      <c r="P418" s="795"/>
      <c r="Q418" s="795"/>
      <c r="R418" s="795"/>
      <c r="S418" s="795"/>
      <c r="T418" s="795"/>
      <c r="U418" s="795"/>
      <c r="V418" s="795"/>
      <c r="W418" s="795"/>
      <c r="X418" s="795"/>
      <c r="Y418" s="795"/>
    </row>
    <row r="419" spans="1:25" ht="17.25" customHeight="1" x14ac:dyDescent="0.25">
      <c r="A419" s="796"/>
      <c r="B419" s="842"/>
      <c r="C419" s="843"/>
      <c r="D419" s="843"/>
      <c r="E419" s="794"/>
      <c r="F419" s="795"/>
      <c r="G419" s="795"/>
      <c r="H419" s="795"/>
      <c r="I419" s="795"/>
      <c r="J419" s="795"/>
      <c r="K419" s="795"/>
      <c r="L419" s="795"/>
      <c r="M419" s="795"/>
      <c r="N419" s="795"/>
      <c r="O419" s="795"/>
      <c r="P419" s="795"/>
      <c r="Q419" s="795"/>
      <c r="R419" s="795"/>
      <c r="S419" s="795"/>
      <c r="T419" s="795"/>
      <c r="U419" s="795"/>
      <c r="V419" s="795"/>
      <c r="W419" s="795"/>
      <c r="X419" s="795"/>
      <c r="Y419" s="795"/>
    </row>
    <row r="420" spans="1:25" ht="17.25" customHeight="1" x14ac:dyDescent="0.25">
      <c r="A420" s="796"/>
      <c r="B420" s="842"/>
      <c r="C420" s="843"/>
      <c r="D420" s="843"/>
      <c r="E420" s="794"/>
      <c r="F420" s="795"/>
      <c r="G420" s="795"/>
      <c r="H420" s="795"/>
      <c r="I420" s="795"/>
      <c r="J420" s="795"/>
      <c r="K420" s="795"/>
      <c r="L420" s="795"/>
      <c r="M420" s="795"/>
      <c r="N420" s="795"/>
      <c r="O420" s="795"/>
      <c r="P420" s="795"/>
      <c r="Q420" s="795"/>
      <c r="R420" s="795"/>
      <c r="S420" s="795"/>
      <c r="T420" s="795"/>
      <c r="U420" s="795"/>
      <c r="V420" s="795"/>
      <c r="W420" s="795"/>
      <c r="X420" s="795"/>
      <c r="Y420" s="795"/>
    </row>
    <row r="421" spans="1:25" ht="17.25" customHeight="1" x14ac:dyDescent="0.25">
      <c r="A421" s="796"/>
      <c r="B421" s="842"/>
      <c r="C421" s="843"/>
      <c r="D421" s="843"/>
      <c r="E421" s="794"/>
      <c r="F421" s="795"/>
      <c r="G421" s="795"/>
      <c r="H421" s="795"/>
      <c r="I421" s="795"/>
      <c r="J421" s="795"/>
      <c r="K421" s="795"/>
      <c r="L421" s="795"/>
      <c r="M421" s="795"/>
      <c r="N421" s="795"/>
      <c r="O421" s="795"/>
      <c r="P421" s="795"/>
      <c r="Q421" s="795"/>
      <c r="R421" s="795"/>
      <c r="S421" s="795"/>
      <c r="T421" s="795"/>
      <c r="U421" s="795"/>
      <c r="V421" s="795"/>
      <c r="W421" s="795"/>
      <c r="X421" s="795"/>
      <c r="Y421" s="795"/>
    </row>
    <row r="422" spans="1:25" ht="17.25" customHeight="1" x14ac:dyDescent="0.25">
      <c r="A422" s="796"/>
      <c r="B422" s="842"/>
      <c r="C422" s="843"/>
      <c r="D422" s="843"/>
      <c r="E422" s="794"/>
      <c r="F422" s="795"/>
      <c r="G422" s="795"/>
      <c r="H422" s="795"/>
      <c r="I422" s="795"/>
      <c r="J422" s="795"/>
      <c r="K422" s="795"/>
      <c r="L422" s="795"/>
      <c r="M422" s="795"/>
      <c r="N422" s="795"/>
      <c r="O422" s="795"/>
      <c r="P422" s="795"/>
      <c r="Q422" s="795"/>
      <c r="R422" s="795"/>
      <c r="S422" s="795"/>
      <c r="T422" s="795"/>
      <c r="U422" s="795"/>
      <c r="V422" s="795"/>
      <c r="W422" s="795"/>
      <c r="X422" s="795"/>
      <c r="Y422" s="795"/>
    </row>
    <row r="423" spans="1:25" ht="17.25" customHeight="1" x14ac:dyDescent="0.25">
      <c r="A423" s="796"/>
      <c r="B423" s="842"/>
      <c r="C423" s="843"/>
      <c r="D423" s="843"/>
      <c r="E423" s="794"/>
      <c r="F423" s="795"/>
      <c r="G423" s="795"/>
      <c r="H423" s="795"/>
      <c r="I423" s="795"/>
      <c r="J423" s="795"/>
      <c r="K423" s="795"/>
      <c r="L423" s="795"/>
      <c r="M423" s="795"/>
      <c r="N423" s="795"/>
      <c r="O423" s="795"/>
      <c r="P423" s="795"/>
      <c r="Q423" s="795"/>
      <c r="R423" s="795"/>
      <c r="S423" s="795"/>
      <c r="T423" s="795"/>
      <c r="U423" s="795"/>
      <c r="V423" s="795"/>
      <c r="W423" s="795"/>
      <c r="X423" s="795"/>
      <c r="Y423" s="795"/>
    </row>
    <row r="424" spans="1:25" ht="17.25" customHeight="1" x14ac:dyDescent="0.25">
      <c r="A424" s="796"/>
      <c r="B424" s="842"/>
      <c r="C424" s="843"/>
      <c r="D424" s="843"/>
      <c r="E424" s="794"/>
      <c r="F424" s="795"/>
      <c r="G424" s="795"/>
      <c r="H424" s="795"/>
      <c r="I424" s="795"/>
      <c r="J424" s="795"/>
      <c r="K424" s="795"/>
      <c r="L424" s="795"/>
      <c r="M424" s="795"/>
      <c r="N424" s="795"/>
      <c r="O424" s="795"/>
      <c r="P424" s="795"/>
      <c r="Q424" s="795"/>
      <c r="R424" s="795"/>
      <c r="S424" s="795"/>
      <c r="T424" s="795"/>
      <c r="U424" s="795"/>
      <c r="V424" s="795"/>
      <c r="W424" s="795"/>
      <c r="X424" s="795"/>
      <c r="Y424" s="795"/>
    </row>
    <row r="425" spans="1:25" ht="17.25" customHeight="1" x14ac:dyDescent="0.25">
      <c r="A425" s="796"/>
      <c r="B425" s="842"/>
      <c r="C425" s="843"/>
      <c r="D425" s="843"/>
      <c r="E425" s="794"/>
      <c r="F425" s="795"/>
      <c r="G425" s="795"/>
      <c r="H425" s="795"/>
      <c r="I425" s="795"/>
      <c r="J425" s="795"/>
      <c r="K425" s="795"/>
      <c r="L425" s="795"/>
      <c r="M425" s="795"/>
      <c r="N425" s="795"/>
      <c r="O425" s="795"/>
      <c r="P425" s="795"/>
      <c r="Q425" s="795"/>
      <c r="R425" s="795"/>
      <c r="S425" s="795"/>
      <c r="T425" s="795"/>
      <c r="U425" s="795"/>
      <c r="V425" s="795"/>
      <c r="W425" s="795"/>
      <c r="X425" s="795"/>
      <c r="Y425" s="795"/>
    </row>
    <row r="426" spans="1:25" ht="17.25" customHeight="1" x14ac:dyDescent="0.25">
      <c r="A426" s="796"/>
      <c r="B426" s="842"/>
      <c r="C426" s="843"/>
      <c r="D426" s="843"/>
      <c r="E426" s="794"/>
      <c r="F426" s="795"/>
      <c r="G426" s="795"/>
      <c r="H426" s="795"/>
      <c r="I426" s="795"/>
      <c r="J426" s="795"/>
      <c r="K426" s="795"/>
      <c r="L426" s="795"/>
      <c r="M426" s="795"/>
      <c r="N426" s="795"/>
      <c r="O426" s="795"/>
      <c r="P426" s="795"/>
      <c r="Q426" s="795"/>
      <c r="R426" s="795"/>
      <c r="S426" s="795"/>
      <c r="T426" s="795"/>
      <c r="U426" s="795"/>
      <c r="V426" s="795"/>
      <c r="W426" s="795"/>
      <c r="X426" s="795"/>
      <c r="Y426" s="795"/>
    </row>
    <row r="427" spans="1:25" ht="17.25" customHeight="1" x14ac:dyDescent="0.25">
      <c r="A427" s="796"/>
      <c r="B427" s="842"/>
      <c r="C427" s="843"/>
      <c r="D427" s="843"/>
      <c r="E427" s="794"/>
      <c r="F427" s="795"/>
      <c r="G427" s="795"/>
      <c r="H427" s="795"/>
      <c r="I427" s="795"/>
      <c r="J427" s="795"/>
      <c r="K427" s="795"/>
      <c r="L427" s="795"/>
      <c r="M427" s="795"/>
      <c r="N427" s="795"/>
      <c r="O427" s="795"/>
      <c r="P427" s="795"/>
      <c r="Q427" s="795"/>
      <c r="R427" s="795"/>
      <c r="S427" s="795"/>
      <c r="T427" s="795"/>
      <c r="U427" s="795"/>
      <c r="V427" s="795"/>
      <c r="W427" s="795"/>
      <c r="X427" s="795"/>
      <c r="Y427" s="795"/>
    </row>
    <row r="428" spans="1:25" ht="17.25" customHeight="1" x14ac:dyDescent="0.25">
      <c r="A428" s="796"/>
      <c r="B428" s="842"/>
      <c r="C428" s="843"/>
      <c r="D428" s="843"/>
      <c r="E428" s="794"/>
      <c r="F428" s="795"/>
      <c r="G428" s="795"/>
      <c r="H428" s="795"/>
      <c r="I428" s="795"/>
      <c r="J428" s="795"/>
      <c r="K428" s="795"/>
      <c r="L428" s="795"/>
      <c r="M428" s="795"/>
      <c r="N428" s="795"/>
      <c r="O428" s="795"/>
      <c r="P428" s="795"/>
      <c r="Q428" s="795"/>
      <c r="R428" s="795"/>
      <c r="S428" s="795"/>
      <c r="T428" s="795"/>
      <c r="U428" s="795"/>
      <c r="V428" s="795"/>
      <c r="W428" s="795"/>
      <c r="X428" s="795"/>
      <c r="Y428" s="795"/>
    </row>
    <row r="429" spans="1:25" ht="17.25" customHeight="1" x14ac:dyDescent="0.25">
      <c r="A429" s="796"/>
      <c r="B429" s="842"/>
      <c r="C429" s="843"/>
      <c r="D429" s="843"/>
      <c r="E429" s="794"/>
      <c r="F429" s="795"/>
      <c r="G429" s="795"/>
      <c r="H429" s="795"/>
      <c r="I429" s="795"/>
      <c r="J429" s="795"/>
      <c r="K429" s="795"/>
      <c r="L429" s="795"/>
      <c r="M429" s="795"/>
      <c r="N429" s="795"/>
      <c r="O429" s="795"/>
      <c r="P429" s="795"/>
      <c r="Q429" s="795"/>
      <c r="R429" s="795"/>
      <c r="S429" s="795"/>
      <c r="T429" s="795"/>
      <c r="U429" s="795"/>
      <c r="V429" s="795"/>
      <c r="W429" s="795"/>
      <c r="X429" s="795"/>
      <c r="Y429" s="795"/>
    </row>
    <row r="430" spans="1:25" ht="17.25" customHeight="1" x14ac:dyDescent="0.25">
      <c r="A430" s="796"/>
      <c r="B430" s="842"/>
      <c r="C430" s="843"/>
      <c r="D430" s="843"/>
      <c r="E430" s="794"/>
      <c r="F430" s="795"/>
      <c r="G430" s="795"/>
      <c r="H430" s="795"/>
      <c r="I430" s="795"/>
      <c r="J430" s="795"/>
      <c r="K430" s="795"/>
      <c r="L430" s="795"/>
      <c r="M430" s="795"/>
      <c r="N430" s="795"/>
      <c r="O430" s="795"/>
      <c r="P430" s="795"/>
      <c r="Q430" s="795"/>
      <c r="R430" s="795"/>
      <c r="S430" s="795"/>
      <c r="T430" s="795"/>
      <c r="U430" s="795"/>
      <c r="V430" s="795"/>
      <c r="W430" s="795"/>
      <c r="X430" s="795"/>
      <c r="Y430" s="795"/>
    </row>
    <row r="431" spans="1:25" ht="17.25" customHeight="1" x14ac:dyDescent="0.25">
      <c r="A431" s="796"/>
      <c r="B431" s="842"/>
      <c r="C431" s="843"/>
      <c r="D431" s="843"/>
      <c r="E431" s="794"/>
      <c r="F431" s="795"/>
      <c r="G431" s="795"/>
      <c r="H431" s="795"/>
      <c r="I431" s="795"/>
      <c r="J431" s="795"/>
      <c r="K431" s="795"/>
      <c r="L431" s="795"/>
      <c r="M431" s="795"/>
      <c r="N431" s="795"/>
      <c r="O431" s="795"/>
      <c r="P431" s="795"/>
      <c r="Q431" s="795"/>
      <c r="R431" s="795"/>
      <c r="S431" s="795"/>
      <c r="T431" s="795"/>
      <c r="U431" s="795"/>
      <c r="V431" s="795"/>
      <c r="W431" s="795"/>
      <c r="X431" s="795"/>
      <c r="Y431" s="795"/>
    </row>
    <row r="432" spans="1:25" ht="17.25" customHeight="1" x14ac:dyDescent="0.25">
      <c r="A432" s="796"/>
      <c r="B432" s="842"/>
      <c r="C432" s="843"/>
      <c r="D432" s="843"/>
      <c r="E432" s="794"/>
      <c r="F432" s="795"/>
      <c r="G432" s="795"/>
      <c r="H432" s="795"/>
      <c r="I432" s="795"/>
      <c r="J432" s="795"/>
      <c r="K432" s="795"/>
      <c r="L432" s="795"/>
      <c r="M432" s="795"/>
      <c r="N432" s="795"/>
      <c r="O432" s="795"/>
      <c r="P432" s="795"/>
      <c r="Q432" s="795"/>
      <c r="R432" s="795"/>
      <c r="S432" s="795"/>
      <c r="T432" s="795"/>
      <c r="U432" s="795"/>
      <c r="V432" s="795"/>
      <c r="W432" s="795"/>
      <c r="X432" s="795"/>
      <c r="Y432" s="795"/>
    </row>
    <row r="433" spans="1:25" ht="17.25" customHeight="1" x14ac:dyDescent="0.25">
      <c r="A433" s="796"/>
      <c r="B433" s="842"/>
      <c r="C433" s="843"/>
      <c r="D433" s="843"/>
      <c r="E433" s="794"/>
      <c r="F433" s="795"/>
      <c r="G433" s="795"/>
      <c r="H433" s="795"/>
      <c r="I433" s="795"/>
      <c r="J433" s="795"/>
      <c r="K433" s="795"/>
      <c r="L433" s="795"/>
      <c r="M433" s="795"/>
      <c r="N433" s="795"/>
      <c r="O433" s="795"/>
      <c r="P433" s="795"/>
      <c r="Q433" s="795"/>
      <c r="R433" s="795"/>
      <c r="S433" s="795"/>
      <c r="T433" s="795"/>
      <c r="U433" s="795"/>
      <c r="V433" s="795"/>
      <c r="W433" s="795"/>
      <c r="X433" s="795"/>
      <c r="Y433" s="795"/>
    </row>
    <row r="434" spans="1:25" ht="17.25" customHeight="1" x14ac:dyDescent="0.25">
      <c r="A434" s="796"/>
      <c r="B434" s="842"/>
      <c r="C434" s="843"/>
      <c r="D434" s="843"/>
      <c r="E434" s="794"/>
      <c r="F434" s="795"/>
      <c r="G434" s="795"/>
      <c r="H434" s="795"/>
      <c r="I434" s="795"/>
      <c r="J434" s="795"/>
      <c r="K434" s="795"/>
      <c r="L434" s="795"/>
      <c r="M434" s="795"/>
      <c r="N434" s="795"/>
      <c r="O434" s="795"/>
      <c r="P434" s="795"/>
      <c r="Q434" s="795"/>
      <c r="R434" s="795"/>
      <c r="S434" s="795"/>
      <c r="T434" s="795"/>
      <c r="U434" s="795"/>
      <c r="V434" s="795"/>
      <c r="W434" s="795"/>
      <c r="X434" s="795"/>
      <c r="Y434" s="795"/>
    </row>
    <row r="435" spans="1:25" ht="17.25" customHeight="1" x14ac:dyDescent="0.25">
      <c r="A435" s="796"/>
      <c r="B435" s="842"/>
      <c r="C435" s="843"/>
      <c r="D435" s="843"/>
      <c r="E435" s="794"/>
      <c r="F435" s="795"/>
      <c r="G435" s="795"/>
      <c r="H435" s="795"/>
      <c r="I435" s="795"/>
      <c r="J435" s="795"/>
      <c r="K435" s="795"/>
      <c r="L435" s="795"/>
      <c r="M435" s="795"/>
      <c r="N435" s="795"/>
      <c r="O435" s="795"/>
      <c r="P435" s="795"/>
      <c r="Q435" s="795"/>
      <c r="R435" s="795"/>
      <c r="S435" s="795"/>
      <c r="T435" s="795"/>
      <c r="U435" s="795"/>
      <c r="V435" s="795"/>
      <c r="W435" s="795"/>
      <c r="X435" s="795"/>
      <c r="Y435" s="795"/>
    </row>
    <row r="436" spans="1:25" ht="17.25" customHeight="1" x14ac:dyDescent="0.25">
      <c r="A436" s="796"/>
      <c r="B436" s="842"/>
      <c r="C436" s="843"/>
      <c r="D436" s="843"/>
      <c r="E436" s="794"/>
      <c r="F436" s="795"/>
      <c r="G436" s="795"/>
      <c r="H436" s="795"/>
      <c r="I436" s="795"/>
      <c r="J436" s="795"/>
      <c r="K436" s="795"/>
      <c r="L436" s="795"/>
      <c r="M436" s="795"/>
      <c r="N436" s="795"/>
      <c r="O436" s="795"/>
      <c r="P436" s="795"/>
      <c r="Q436" s="795"/>
      <c r="R436" s="795"/>
      <c r="S436" s="795"/>
      <c r="T436" s="795"/>
      <c r="U436" s="795"/>
      <c r="V436" s="795"/>
      <c r="W436" s="795"/>
      <c r="X436" s="795"/>
      <c r="Y436" s="795"/>
    </row>
    <row r="437" spans="1:25" ht="17.25" customHeight="1" x14ac:dyDescent="0.25">
      <c r="A437" s="796"/>
      <c r="B437" s="842"/>
      <c r="C437" s="843"/>
      <c r="D437" s="843"/>
      <c r="E437" s="794"/>
      <c r="F437" s="795"/>
      <c r="G437" s="795"/>
      <c r="H437" s="795"/>
      <c r="I437" s="795"/>
      <c r="J437" s="795"/>
      <c r="K437" s="795"/>
      <c r="L437" s="795"/>
      <c r="M437" s="795"/>
      <c r="N437" s="795"/>
      <c r="O437" s="795"/>
      <c r="P437" s="795"/>
      <c r="Q437" s="795"/>
      <c r="R437" s="795"/>
      <c r="S437" s="795"/>
      <c r="T437" s="795"/>
      <c r="U437" s="795"/>
      <c r="V437" s="795"/>
      <c r="W437" s="795"/>
      <c r="X437" s="795"/>
      <c r="Y437" s="795"/>
    </row>
    <row r="438" spans="1:25" ht="17.25" customHeight="1" x14ac:dyDescent="0.25">
      <c r="A438" s="796"/>
      <c r="B438" s="842"/>
      <c r="C438" s="843"/>
      <c r="D438" s="843"/>
      <c r="E438" s="794"/>
      <c r="F438" s="795"/>
      <c r="G438" s="795"/>
      <c r="H438" s="795"/>
      <c r="I438" s="795"/>
      <c r="J438" s="795"/>
      <c r="K438" s="795"/>
      <c r="L438" s="795"/>
      <c r="M438" s="795"/>
      <c r="N438" s="795"/>
      <c r="O438" s="795"/>
      <c r="P438" s="795"/>
      <c r="Q438" s="795"/>
      <c r="R438" s="795"/>
      <c r="S438" s="795"/>
      <c r="T438" s="795"/>
      <c r="U438" s="795"/>
      <c r="V438" s="795"/>
      <c r="W438" s="795"/>
      <c r="X438" s="795"/>
      <c r="Y438" s="795"/>
    </row>
    <row r="439" spans="1:25" ht="17.25" customHeight="1" x14ac:dyDescent="0.25">
      <c r="A439" s="796"/>
      <c r="B439" s="842"/>
      <c r="C439" s="843"/>
      <c r="D439" s="843"/>
      <c r="E439" s="794"/>
      <c r="F439" s="795"/>
      <c r="G439" s="795"/>
      <c r="H439" s="795"/>
      <c r="I439" s="795"/>
      <c r="J439" s="795"/>
      <c r="K439" s="795"/>
      <c r="L439" s="795"/>
      <c r="M439" s="795"/>
      <c r="N439" s="795"/>
      <c r="O439" s="795"/>
      <c r="P439" s="795"/>
      <c r="Q439" s="795"/>
      <c r="R439" s="795"/>
      <c r="S439" s="795"/>
      <c r="T439" s="795"/>
      <c r="U439" s="795"/>
      <c r="V439" s="795"/>
      <c r="W439" s="795"/>
      <c r="X439" s="795"/>
      <c r="Y439" s="795"/>
    </row>
    <row r="440" spans="1:25" ht="17.25" customHeight="1" x14ac:dyDescent="0.25">
      <c r="A440" s="796"/>
      <c r="B440" s="842"/>
      <c r="C440" s="843"/>
      <c r="D440" s="843"/>
      <c r="E440" s="794"/>
      <c r="F440" s="795"/>
      <c r="G440" s="795"/>
      <c r="H440" s="795"/>
      <c r="I440" s="795"/>
      <c r="J440" s="795"/>
      <c r="K440" s="795"/>
      <c r="L440" s="795"/>
      <c r="M440" s="795"/>
      <c r="N440" s="795"/>
      <c r="O440" s="795"/>
      <c r="P440" s="795"/>
      <c r="Q440" s="795"/>
      <c r="R440" s="795"/>
      <c r="S440" s="795"/>
      <c r="T440" s="795"/>
      <c r="U440" s="795"/>
      <c r="V440" s="795"/>
      <c r="W440" s="795"/>
      <c r="X440" s="795"/>
      <c r="Y440" s="795"/>
    </row>
    <row r="441" spans="1:25" ht="17.25" customHeight="1" x14ac:dyDescent="0.25">
      <c r="A441" s="796"/>
      <c r="B441" s="842"/>
      <c r="C441" s="843"/>
      <c r="D441" s="843"/>
      <c r="E441" s="794"/>
      <c r="F441" s="795"/>
      <c r="G441" s="795"/>
      <c r="H441" s="795"/>
      <c r="I441" s="795"/>
      <c r="J441" s="795"/>
      <c r="K441" s="795"/>
      <c r="L441" s="795"/>
      <c r="M441" s="795"/>
      <c r="N441" s="795"/>
      <c r="O441" s="795"/>
      <c r="P441" s="795"/>
      <c r="Q441" s="795"/>
      <c r="R441" s="795"/>
      <c r="S441" s="795"/>
      <c r="T441" s="795"/>
      <c r="U441" s="795"/>
      <c r="V441" s="795"/>
      <c r="W441" s="795"/>
      <c r="X441" s="795"/>
      <c r="Y441" s="795"/>
    </row>
    <row r="442" spans="1:25" ht="17.25" customHeight="1" x14ac:dyDescent="0.25">
      <c r="A442" s="796"/>
      <c r="B442" s="842"/>
      <c r="C442" s="843"/>
      <c r="D442" s="843"/>
      <c r="E442" s="794"/>
      <c r="F442" s="795"/>
      <c r="G442" s="795"/>
      <c r="H442" s="795"/>
      <c r="I442" s="795"/>
      <c r="J442" s="795"/>
      <c r="K442" s="795"/>
      <c r="L442" s="795"/>
      <c r="M442" s="795"/>
      <c r="N442" s="795"/>
      <c r="O442" s="795"/>
      <c r="P442" s="795"/>
      <c r="Q442" s="795"/>
      <c r="R442" s="795"/>
      <c r="S442" s="795"/>
      <c r="T442" s="795"/>
      <c r="U442" s="795"/>
      <c r="V442" s="795"/>
      <c r="W442" s="795"/>
      <c r="X442" s="795"/>
      <c r="Y442" s="795"/>
    </row>
    <row r="443" spans="1:25" ht="17.25" customHeight="1" x14ac:dyDescent="0.25">
      <c r="A443" s="796"/>
      <c r="B443" s="842"/>
      <c r="C443" s="843"/>
      <c r="D443" s="843"/>
      <c r="E443" s="794"/>
      <c r="F443" s="795"/>
      <c r="G443" s="795"/>
      <c r="H443" s="795"/>
      <c r="I443" s="795"/>
      <c r="J443" s="795"/>
      <c r="K443" s="795"/>
      <c r="L443" s="795"/>
      <c r="M443" s="795"/>
      <c r="N443" s="795"/>
      <c r="O443" s="795"/>
      <c r="P443" s="795"/>
      <c r="Q443" s="795"/>
      <c r="R443" s="795"/>
      <c r="S443" s="795"/>
      <c r="T443" s="795"/>
      <c r="U443" s="795"/>
      <c r="V443" s="795"/>
      <c r="W443" s="795"/>
      <c r="X443" s="795"/>
      <c r="Y443" s="795"/>
    </row>
    <row r="444" spans="1:25" ht="17.25" customHeight="1" x14ac:dyDescent="0.25">
      <c r="A444" s="796"/>
      <c r="B444" s="842"/>
      <c r="C444" s="843"/>
      <c r="D444" s="843"/>
      <c r="E444" s="794"/>
      <c r="F444" s="795"/>
      <c r="G444" s="795"/>
      <c r="H444" s="795"/>
      <c r="I444" s="795"/>
      <c r="J444" s="795"/>
      <c r="K444" s="795"/>
      <c r="L444" s="795"/>
      <c r="M444" s="795"/>
      <c r="N444" s="795"/>
      <c r="O444" s="795"/>
      <c r="P444" s="795"/>
      <c r="Q444" s="795"/>
      <c r="R444" s="795"/>
      <c r="S444" s="795"/>
      <c r="T444" s="795"/>
      <c r="U444" s="795"/>
      <c r="V444" s="795"/>
      <c r="W444" s="795"/>
      <c r="X444" s="795"/>
      <c r="Y444" s="795"/>
    </row>
    <row r="445" spans="1:25" ht="17.25" customHeight="1" x14ac:dyDescent="0.25">
      <c r="A445" s="796"/>
      <c r="B445" s="842"/>
      <c r="C445" s="843"/>
      <c r="D445" s="843"/>
      <c r="E445" s="794"/>
      <c r="F445" s="795"/>
      <c r="G445" s="795"/>
      <c r="H445" s="795"/>
      <c r="I445" s="795"/>
      <c r="J445" s="795"/>
      <c r="K445" s="795"/>
      <c r="L445" s="795"/>
      <c r="M445" s="795"/>
      <c r="N445" s="795"/>
      <c r="O445" s="795"/>
      <c r="P445" s="795"/>
      <c r="Q445" s="795"/>
      <c r="R445" s="795"/>
      <c r="S445" s="795"/>
      <c r="T445" s="795"/>
      <c r="U445" s="795"/>
      <c r="V445" s="795"/>
      <c r="W445" s="795"/>
      <c r="X445" s="795"/>
      <c r="Y445" s="795"/>
    </row>
    <row r="446" spans="1:25" ht="17.25" customHeight="1" x14ac:dyDescent="0.25">
      <c r="A446" s="796"/>
      <c r="B446" s="842"/>
      <c r="C446" s="843"/>
      <c r="D446" s="843"/>
      <c r="E446" s="794"/>
      <c r="F446" s="795"/>
      <c r="G446" s="795"/>
      <c r="H446" s="795"/>
      <c r="I446" s="795"/>
      <c r="J446" s="795"/>
      <c r="K446" s="795"/>
      <c r="L446" s="795"/>
      <c r="M446" s="795"/>
      <c r="N446" s="795"/>
      <c r="O446" s="795"/>
      <c r="P446" s="795"/>
      <c r="Q446" s="795"/>
      <c r="R446" s="795"/>
      <c r="S446" s="795"/>
      <c r="T446" s="795"/>
      <c r="U446" s="795"/>
      <c r="V446" s="795"/>
      <c r="W446" s="795"/>
      <c r="X446" s="795"/>
      <c r="Y446" s="795"/>
    </row>
    <row r="447" spans="1:25" ht="17.25" customHeight="1" x14ac:dyDescent="0.25">
      <c r="A447" s="796"/>
      <c r="B447" s="842"/>
      <c r="C447" s="843"/>
      <c r="D447" s="843"/>
      <c r="E447" s="794"/>
      <c r="F447" s="795"/>
      <c r="G447" s="795"/>
      <c r="H447" s="795"/>
      <c r="I447" s="795"/>
      <c r="J447" s="795"/>
      <c r="K447" s="795"/>
      <c r="L447" s="795"/>
      <c r="M447" s="795"/>
      <c r="N447" s="795"/>
      <c r="O447" s="795"/>
      <c r="P447" s="795"/>
      <c r="Q447" s="795"/>
      <c r="R447" s="795"/>
      <c r="S447" s="795"/>
      <c r="T447" s="795"/>
      <c r="U447" s="795"/>
      <c r="V447" s="795"/>
      <c r="W447" s="795"/>
      <c r="X447" s="795"/>
      <c r="Y447" s="795"/>
    </row>
    <row r="448" spans="1:25" ht="17.25" customHeight="1" x14ac:dyDescent="0.25">
      <c r="A448" s="796"/>
      <c r="B448" s="842"/>
      <c r="C448" s="843"/>
      <c r="D448" s="843"/>
      <c r="E448" s="794"/>
      <c r="F448" s="795"/>
      <c r="G448" s="795"/>
      <c r="H448" s="795"/>
      <c r="I448" s="795"/>
      <c r="J448" s="795"/>
      <c r="K448" s="795"/>
      <c r="L448" s="795"/>
      <c r="M448" s="795"/>
      <c r="N448" s="795"/>
      <c r="O448" s="795"/>
      <c r="P448" s="795"/>
      <c r="Q448" s="795"/>
      <c r="R448" s="795"/>
      <c r="S448" s="795"/>
      <c r="T448" s="795"/>
      <c r="U448" s="795"/>
      <c r="V448" s="795"/>
      <c r="W448" s="795"/>
      <c r="X448" s="795"/>
      <c r="Y448" s="795"/>
    </row>
    <row r="449" spans="1:25" ht="17.25" customHeight="1" x14ac:dyDescent="0.25">
      <c r="A449" s="796"/>
      <c r="B449" s="842"/>
      <c r="C449" s="843"/>
      <c r="D449" s="843"/>
      <c r="E449" s="794"/>
      <c r="F449" s="795"/>
      <c r="G449" s="795"/>
      <c r="H449" s="795"/>
      <c r="I449" s="795"/>
      <c r="J449" s="795"/>
      <c r="K449" s="795"/>
      <c r="L449" s="795"/>
      <c r="M449" s="795"/>
      <c r="N449" s="795"/>
      <c r="O449" s="795"/>
      <c r="P449" s="795"/>
      <c r="Q449" s="795"/>
      <c r="R449" s="795"/>
      <c r="S449" s="795"/>
      <c r="T449" s="795"/>
      <c r="U449" s="795"/>
      <c r="V449" s="795"/>
      <c r="W449" s="795"/>
      <c r="X449" s="795"/>
      <c r="Y449" s="795"/>
    </row>
    <row r="450" spans="1:25" ht="17.25" customHeight="1" x14ac:dyDescent="0.25">
      <c r="A450" s="796"/>
      <c r="B450" s="842"/>
      <c r="C450" s="843"/>
      <c r="D450" s="843"/>
      <c r="E450" s="794"/>
      <c r="F450" s="795"/>
      <c r="G450" s="795"/>
      <c r="H450" s="795"/>
      <c r="I450" s="795"/>
      <c r="J450" s="795"/>
      <c r="K450" s="795"/>
      <c r="L450" s="795"/>
      <c r="M450" s="795"/>
      <c r="N450" s="795"/>
      <c r="O450" s="795"/>
      <c r="P450" s="795"/>
      <c r="Q450" s="795"/>
      <c r="R450" s="795"/>
      <c r="S450" s="795"/>
      <c r="T450" s="795"/>
      <c r="U450" s="795"/>
      <c r="V450" s="795"/>
      <c r="W450" s="795"/>
      <c r="X450" s="795"/>
      <c r="Y450" s="795"/>
    </row>
    <row r="451" spans="1:25" ht="17.25" customHeight="1" x14ac:dyDescent="0.25">
      <c r="A451" s="796"/>
      <c r="B451" s="842"/>
      <c r="C451" s="843"/>
      <c r="D451" s="843"/>
      <c r="E451" s="794"/>
      <c r="F451" s="795"/>
      <c r="G451" s="795"/>
      <c r="H451" s="795"/>
      <c r="I451" s="795"/>
      <c r="J451" s="795"/>
      <c r="K451" s="795"/>
      <c r="L451" s="795"/>
      <c r="M451" s="795"/>
      <c r="N451" s="795"/>
      <c r="O451" s="795"/>
      <c r="P451" s="795"/>
      <c r="Q451" s="795"/>
      <c r="R451" s="795"/>
      <c r="S451" s="795"/>
      <c r="T451" s="795"/>
      <c r="U451" s="795"/>
      <c r="V451" s="795"/>
      <c r="W451" s="795"/>
      <c r="X451" s="795"/>
      <c r="Y451" s="795"/>
    </row>
    <row r="452" spans="1:25" ht="17.25" customHeight="1" x14ac:dyDescent="0.25">
      <c r="A452" s="796"/>
      <c r="B452" s="842"/>
      <c r="C452" s="843"/>
      <c r="D452" s="843"/>
      <c r="E452" s="794"/>
      <c r="F452" s="795"/>
      <c r="G452" s="795"/>
      <c r="H452" s="795"/>
      <c r="I452" s="795"/>
      <c r="J452" s="795"/>
      <c r="K452" s="795"/>
      <c r="L452" s="795"/>
      <c r="M452" s="795"/>
      <c r="N452" s="795"/>
      <c r="O452" s="795"/>
      <c r="P452" s="795"/>
      <c r="Q452" s="795"/>
      <c r="R452" s="795"/>
      <c r="S452" s="795"/>
      <c r="T452" s="795"/>
      <c r="U452" s="795"/>
      <c r="V452" s="795"/>
      <c r="W452" s="795"/>
      <c r="X452" s="795"/>
      <c r="Y452" s="795"/>
    </row>
    <row r="453" spans="1:25" ht="17.25" customHeight="1" x14ac:dyDescent="0.25">
      <c r="A453" s="796"/>
      <c r="B453" s="842"/>
      <c r="C453" s="843"/>
      <c r="D453" s="843"/>
      <c r="E453" s="794"/>
      <c r="F453" s="795"/>
      <c r="G453" s="795"/>
      <c r="H453" s="795"/>
      <c r="I453" s="795"/>
      <c r="J453" s="795"/>
      <c r="K453" s="795"/>
      <c r="L453" s="795"/>
      <c r="M453" s="795"/>
      <c r="N453" s="795"/>
      <c r="O453" s="795"/>
      <c r="P453" s="795"/>
      <c r="Q453" s="795"/>
      <c r="R453" s="795"/>
      <c r="S453" s="795"/>
      <c r="T453" s="795"/>
      <c r="U453" s="795"/>
      <c r="V453" s="795"/>
      <c r="W453" s="795"/>
      <c r="X453" s="795"/>
      <c r="Y453" s="795"/>
    </row>
    <row r="454" spans="1:25" ht="17.25" customHeight="1" x14ac:dyDescent="0.25">
      <c r="A454" s="796"/>
      <c r="B454" s="842"/>
      <c r="C454" s="843"/>
      <c r="D454" s="843"/>
      <c r="E454" s="794"/>
      <c r="F454" s="795"/>
      <c r="G454" s="795"/>
      <c r="H454" s="795"/>
      <c r="I454" s="795"/>
      <c r="J454" s="795"/>
      <c r="K454" s="795"/>
      <c r="L454" s="795"/>
      <c r="M454" s="795"/>
      <c r="N454" s="795"/>
      <c r="O454" s="795"/>
      <c r="P454" s="795"/>
      <c r="Q454" s="795"/>
      <c r="R454" s="795"/>
      <c r="S454" s="795"/>
      <c r="T454" s="795"/>
      <c r="U454" s="795"/>
      <c r="V454" s="795"/>
      <c r="W454" s="795"/>
      <c r="X454" s="795"/>
      <c r="Y454" s="795"/>
    </row>
    <row r="455" spans="1:25" ht="17.25" customHeight="1" x14ac:dyDescent="0.25">
      <c r="A455" s="796"/>
      <c r="B455" s="842"/>
      <c r="C455" s="843"/>
      <c r="D455" s="843"/>
      <c r="E455" s="794"/>
      <c r="F455" s="795"/>
      <c r="G455" s="795"/>
      <c r="H455" s="795"/>
      <c r="I455" s="795"/>
      <c r="J455" s="795"/>
      <c r="K455" s="795"/>
      <c r="L455" s="795"/>
      <c r="M455" s="795"/>
      <c r="N455" s="795"/>
      <c r="O455" s="795"/>
      <c r="P455" s="795"/>
      <c r="Q455" s="795"/>
      <c r="R455" s="795"/>
      <c r="S455" s="795"/>
      <c r="T455" s="795"/>
      <c r="U455" s="795"/>
      <c r="V455" s="795"/>
      <c r="W455" s="795"/>
      <c r="X455" s="795"/>
      <c r="Y455" s="795"/>
    </row>
    <row r="456" spans="1:25" ht="17.25" customHeight="1" x14ac:dyDescent="0.25">
      <c r="A456" s="796"/>
      <c r="B456" s="842"/>
      <c r="C456" s="843"/>
      <c r="D456" s="843"/>
      <c r="E456" s="794"/>
      <c r="F456" s="795"/>
      <c r="G456" s="795"/>
      <c r="H456" s="795"/>
      <c r="I456" s="795"/>
      <c r="J456" s="795"/>
      <c r="K456" s="795"/>
      <c r="L456" s="795"/>
      <c r="M456" s="795"/>
      <c r="N456" s="795"/>
      <c r="O456" s="795"/>
      <c r="P456" s="795"/>
      <c r="Q456" s="795"/>
      <c r="R456" s="795"/>
      <c r="S456" s="795"/>
      <c r="T456" s="795"/>
      <c r="U456" s="795"/>
      <c r="V456" s="795"/>
      <c r="W456" s="795"/>
      <c r="X456" s="795"/>
      <c r="Y456" s="795"/>
    </row>
    <row r="457" spans="1:25" ht="17.25" customHeight="1" x14ac:dyDescent="0.25">
      <c r="A457" s="796"/>
      <c r="B457" s="842"/>
      <c r="C457" s="843"/>
      <c r="D457" s="843"/>
      <c r="E457" s="794"/>
      <c r="F457" s="795"/>
      <c r="G457" s="795"/>
      <c r="H457" s="795"/>
      <c r="I457" s="795"/>
      <c r="J457" s="795"/>
      <c r="K457" s="795"/>
      <c r="L457" s="795"/>
      <c r="M457" s="795"/>
      <c r="N457" s="795"/>
      <c r="O457" s="795"/>
      <c r="P457" s="795"/>
      <c r="Q457" s="795"/>
      <c r="R457" s="795"/>
      <c r="S457" s="795"/>
      <c r="T457" s="795"/>
      <c r="U457" s="795"/>
      <c r="V457" s="795"/>
      <c r="W457" s="795"/>
      <c r="X457" s="795"/>
      <c r="Y457" s="795"/>
    </row>
    <row r="458" spans="1:25" ht="17.25" customHeight="1" x14ac:dyDescent="0.25">
      <c r="A458" s="796"/>
      <c r="B458" s="842"/>
      <c r="C458" s="843"/>
      <c r="D458" s="843"/>
      <c r="E458" s="794"/>
      <c r="F458" s="795"/>
      <c r="G458" s="795"/>
      <c r="H458" s="795"/>
      <c r="I458" s="795"/>
      <c r="J458" s="795"/>
      <c r="K458" s="795"/>
      <c r="L458" s="795"/>
      <c r="M458" s="795"/>
      <c r="N458" s="795"/>
      <c r="O458" s="795"/>
      <c r="P458" s="795"/>
      <c r="Q458" s="795"/>
      <c r="R458" s="795"/>
      <c r="S458" s="795"/>
      <c r="T458" s="795"/>
      <c r="U458" s="795"/>
      <c r="V458" s="795"/>
      <c r="W458" s="795"/>
      <c r="X458" s="795"/>
      <c r="Y458" s="795"/>
    </row>
    <row r="459" spans="1:25" ht="17.25" customHeight="1" x14ac:dyDescent="0.25">
      <c r="A459" s="796"/>
      <c r="B459" s="842"/>
      <c r="C459" s="843"/>
      <c r="D459" s="843"/>
      <c r="E459" s="794"/>
      <c r="F459" s="795"/>
      <c r="G459" s="795"/>
      <c r="H459" s="795"/>
      <c r="I459" s="795"/>
      <c r="J459" s="795"/>
      <c r="K459" s="795"/>
      <c r="L459" s="795"/>
      <c r="M459" s="795"/>
      <c r="N459" s="795"/>
      <c r="O459" s="795"/>
      <c r="P459" s="795"/>
      <c r="Q459" s="795"/>
      <c r="R459" s="795"/>
      <c r="S459" s="795"/>
      <c r="T459" s="795"/>
      <c r="U459" s="795"/>
      <c r="V459" s="795"/>
      <c r="W459" s="795"/>
      <c r="X459" s="795"/>
      <c r="Y459" s="795"/>
    </row>
    <row r="460" spans="1:25" ht="17.25" customHeight="1" x14ac:dyDescent="0.25">
      <c r="A460" s="796"/>
      <c r="B460" s="842"/>
      <c r="C460" s="843"/>
      <c r="D460" s="843"/>
      <c r="E460" s="794"/>
      <c r="F460" s="795"/>
      <c r="G460" s="795"/>
      <c r="H460" s="795"/>
      <c r="I460" s="795"/>
      <c r="J460" s="795"/>
      <c r="K460" s="795"/>
      <c r="L460" s="795"/>
      <c r="M460" s="795"/>
      <c r="N460" s="795"/>
      <c r="O460" s="795"/>
      <c r="P460" s="795"/>
      <c r="Q460" s="795"/>
      <c r="R460" s="795"/>
      <c r="S460" s="795"/>
      <c r="T460" s="795"/>
      <c r="U460" s="795"/>
      <c r="V460" s="795"/>
      <c r="W460" s="795"/>
      <c r="X460" s="795"/>
      <c r="Y460" s="795"/>
    </row>
    <row r="461" spans="1:25" ht="17.25" customHeight="1" x14ac:dyDescent="0.25">
      <c r="A461" s="796"/>
      <c r="B461" s="842"/>
      <c r="C461" s="843"/>
      <c r="D461" s="843"/>
      <c r="E461" s="794"/>
      <c r="F461" s="795"/>
      <c r="G461" s="795"/>
      <c r="H461" s="795"/>
      <c r="I461" s="795"/>
      <c r="J461" s="795"/>
      <c r="K461" s="795"/>
      <c r="L461" s="795"/>
      <c r="M461" s="795"/>
      <c r="N461" s="795"/>
      <c r="O461" s="795"/>
      <c r="P461" s="795"/>
      <c r="Q461" s="795"/>
      <c r="R461" s="795"/>
      <c r="S461" s="795"/>
      <c r="T461" s="795"/>
      <c r="U461" s="795"/>
      <c r="V461" s="795"/>
      <c r="W461" s="795"/>
      <c r="X461" s="795"/>
      <c r="Y461" s="795"/>
    </row>
    <row r="462" spans="1:25" ht="17.25" customHeight="1" x14ac:dyDescent="0.25">
      <c r="A462" s="796"/>
      <c r="B462" s="842"/>
      <c r="C462" s="843"/>
      <c r="D462" s="843"/>
      <c r="E462" s="794"/>
      <c r="F462" s="795"/>
      <c r="G462" s="795"/>
      <c r="H462" s="795"/>
      <c r="I462" s="795"/>
      <c r="J462" s="795"/>
      <c r="K462" s="795"/>
      <c r="L462" s="795"/>
      <c r="M462" s="795"/>
      <c r="N462" s="795"/>
      <c r="O462" s="795"/>
      <c r="P462" s="795"/>
      <c r="Q462" s="795"/>
      <c r="R462" s="795"/>
      <c r="S462" s="795"/>
      <c r="T462" s="795"/>
      <c r="U462" s="795"/>
      <c r="V462" s="795"/>
      <c r="W462" s="795"/>
      <c r="X462" s="795"/>
      <c r="Y462" s="795"/>
    </row>
    <row r="463" spans="1:25" ht="17.25" customHeight="1" x14ac:dyDescent="0.25">
      <c r="A463" s="796"/>
      <c r="B463" s="842"/>
      <c r="C463" s="843"/>
      <c r="D463" s="843"/>
      <c r="E463" s="794"/>
      <c r="F463" s="795"/>
      <c r="G463" s="795"/>
      <c r="H463" s="795"/>
      <c r="I463" s="795"/>
      <c r="J463" s="795"/>
      <c r="K463" s="795"/>
      <c r="L463" s="795"/>
      <c r="M463" s="795"/>
      <c r="N463" s="795"/>
      <c r="O463" s="795"/>
      <c r="P463" s="795"/>
      <c r="Q463" s="795"/>
      <c r="R463" s="795"/>
      <c r="S463" s="795"/>
      <c r="T463" s="795"/>
      <c r="U463" s="795"/>
      <c r="V463" s="795"/>
      <c r="W463" s="795"/>
      <c r="X463" s="795"/>
      <c r="Y463" s="795"/>
    </row>
    <row r="464" spans="1:25" ht="17.25" customHeight="1" x14ac:dyDescent="0.25">
      <c r="A464" s="796"/>
      <c r="B464" s="842"/>
      <c r="C464" s="843"/>
      <c r="D464" s="843"/>
      <c r="E464" s="794"/>
      <c r="F464" s="795"/>
      <c r="G464" s="795"/>
      <c r="H464" s="795"/>
      <c r="I464" s="795"/>
      <c r="J464" s="795"/>
      <c r="K464" s="795"/>
      <c r="L464" s="795"/>
      <c r="M464" s="795"/>
      <c r="N464" s="795"/>
      <c r="O464" s="795"/>
      <c r="P464" s="795"/>
      <c r="Q464" s="795"/>
      <c r="R464" s="795"/>
      <c r="S464" s="795"/>
      <c r="T464" s="795"/>
      <c r="U464" s="795"/>
      <c r="V464" s="795"/>
      <c r="W464" s="795"/>
      <c r="X464" s="795"/>
      <c r="Y464" s="795"/>
    </row>
    <row r="465" spans="1:25" ht="17.25" customHeight="1" x14ac:dyDescent="0.25">
      <c r="A465" s="796"/>
      <c r="B465" s="842"/>
      <c r="C465" s="843"/>
      <c r="D465" s="843"/>
      <c r="E465" s="794"/>
      <c r="F465" s="795"/>
      <c r="G465" s="795"/>
      <c r="H465" s="795"/>
      <c r="I465" s="795"/>
      <c r="J465" s="795"/>
      <c r="K465" s="795"/>
      <c r="L465" s="795"/>
      <c r="M465" s="795"/>
      <c r="N465" s="795"/>
      <c r="O465" s="795"/>
      <c r="P465" s="795"/>
      <c r="Q465" s="795"/>
      <c r="R465" s="795"/>
      <c r="S465" s="795"/>
      <c r="T465" s="795"/>
      <c r="U465" s="795"/>
      <c r="V465" s="795"/>
      <c r="W465" s="795"/>
      <c r="X465" s="795"/>
      <c r="Y465" s="795"/>
    </row>
    <row r="466" spans="1:25" ht="17.25" customHeight="1" x14ac:dyDescent="0.25">
      <c r="A466" s="796"/>
      <c r="B466" s="842"/>
      <c r="C466" s="843"/>
      <c r="D466" s="843"/>
      <c r="E466" s="794"/>
      <c r="F466" s="795"/>
      <c r="G466" s="795"/>
      <c r="H466" s="795"/>
      <c r="I466" s="795"/>
      <c r="J466" s="795"/>
      <c r="K466" s="795"/>
      <c r="L466" s="795"/>
      <c r="M466" s="795"/>
      <c r="N466" s="795"/>
      <c r="O466" s="795"/>
      <c r="P466" s="795"/>
      <c r="Q466" s="795"/>
      <c r="R466" s="795"/>
      <c r="S466" s="795"/>
      <c r="T466" s="795"/>
      <c r="U466" s="795"/>
      <c r="V466" s="795"/>
      <c r="W466" s="795"/>
      <c r="X466" s="795"/>
      <c r="Y466" s="795"/>
    </row>
    <row r="467" spans="1:25" ht="17.25" customHeight="1" x14ac:dyDescent="0.25">
      <c r="A467" s="796"/>
      <c r="B467" s="842"/>
      <c r="C467" s="843"/>
      <c r="D467" s="843"/>
      <c r="E467" s="794"/>
      <c r="F467" s="795"/>
      <c r="G467" s="795"/>
      <c r="H467" s="795"/>
      <c r="I467" s="795"/>
      <c r="J467" s="795"/>
      <c r="K467" s="795"/>
      <c r="L467" s="795"/>
      <c r="M467" s="795"/>
      <c r="N467" s="795"/>
      <c r="O467" s="795"/>
      <c r="P467" s="795"/>
      <c r="Q467" s="795"/>
      <c r="R467" s="795"/>
      <c r="S467" s="795"/>
      <c r="T467" s="795"/>
      <c r="U467" s="795"/>
      <c r="V467" s="795"/>
      <c r="W467" s="795"/>
      <c r="X467" s="795"/>
      <c r="Y467" s="795"/>
    </row>
    <row r="468" spans="1:25" ht="17.25" customHeight="1" x14ac:dyDescent="0.25">
      <c r="A468" s="796"/>
      <c r="B468" s="842"/>
      <c r="C468" s="843"/>
      <c r="D468" s="843"/>
      <c r="E468" s="794"/>
      <c r="F468" s="795"/>
      <c r="G468" s="795"/>
      <c r="H468" s="795"/>
      <c r="I468" s="795"/>
      <c r="J468" s="795"/>
      <c r="K468" s="795"/>
      <c r="L468" s="795"/>
      <c r="M468" s="795"/>
      <c r="N468" s="795"/>
      <c r="O468" s="795"/>
      <c r="P468" s="795"/>
      <c r="Q468" s="795"/>
      <c r="R468" s="795"/>
      <c r="S468" s="795"/>
      <c r="T468" s="795"/>
      <c r="U468" s="795"/>
      <c r="V468" s="795"/>
      <c r="W468" s="795"/>
      <c r="X468" s="795"/>
      <c r="Y468" s="795"/>
    </row>
    <row r="469" spans="1:25" ht="17.25" customHeight="1" x14ac:dyDescent="0.25">
      <c r="A469" s="796"/>
      <c r="B469" s="842"/>
      <c r="C469" s="843"/>
      <c r="D469" s="843"/>
      <c r="E469" s="794"/>
      <c r="F469" s="795"/>
      <c r="G469" s="795"/>
      <c r="H469" s="795"/>
      <c r="I469" s="795"/>
      <c r="J469" s="795"/>
      <c r="K469" s="795"/>
      <c r="L469" s="795"/>
      <c r="M469" s="795"/>
      <c r="N469" s="795"/>
      <c r="O469" s="795"/>
      <c r="P469" s="795"/>
      <c r="Q469" s="795"/>
      <c r="R469" s="795"/>
      <c r="S469" s="795"/>
      <c r="T469" s="795"/>
      <c r="U469" s="795"/>
      <c r="V469" s="795"/>
      <c r="W469" s="795"/>
      <c r="X469" s="795"/>
      <c r="Y469" s="795"/>
    </row>
    <row r="470" spans="1:25" ht="17.25" customHeight="1" x14ac:dyDescent="0.25">
      <c r="A470" s="796"/>
      <c r="B470" s="842"/>
      <c r="C470" s="843"/>
      <c r="D470" s="843"/>
      <c r="E470" s="794"/>
      <c r="F470" s="795"/>
      <c r="G470" s="795"/>
      <c r="H470" s="795"/>
      <c r="I470" s="795"/>
      <c r="J470" s="795"/>
      <c r="K470" s="795"/>
      <c r="L470" s="795"/>
      <c r="M470" s="795"/>
      <c r="N470" s="795"/>
      <c r="O470" s="795"/>
      <c r="P470" s="795"/>
      <c r="Q470" s="795"/>
      <c r="R470" s="795"/>
      <c r="S470" s="795"/>
      <c r="T470" s="795"/>
      <c r="U470" s="795"/>
      <c r="V470" s="795"/>
      <c r="W470" s="795"/>
      <c r="X470" s="795"/>
      <c r="Y470" s="795"/>
    </row>
    <row r="471" spans="1:25" ht="17.25" customHeight="1" x14ac:dyDescent="0.25">
      <c r="A471" s="796"/>
      <c r="B471" s="842"/>
      <c r="C471" s="843"/>
      <c r="D471" s="843"/>
      <c r="E471" s="794"/>
      <c r="F471" s="795"/>
      <c r="G471" s="795"/>
      <c r="H471" s="795"/>
      <c r="I471" s="795"/>
      <c r="J471" s="795"/>
      <c r="K471" s="795"/>
      <c r="L471" s="795"/>
      <c r="M471" s="795"/>
      <c r="N471" s="795"/>
      <c r="O471" s="795"/>
      <c r="P471" s="795"/>
      <c r="Q471" s="795"/>
      <c r="R471" s="795"/>
      <c r="S471" s="795"/>
      <c r="T471" s="795"/>
      <c r="U471" s="795"/>
      <c r="V471" s="795"/>
      <c r="W471" s="795"/>
      <c r="X471" s="795"/>
      <c r="Y471" s="795"/>
    </row>
    <row r="472" spans="1:25" ht="17.25" customHeight="1" x14ac:dyDescent="0.25">
      <c r="A472" s="796"/>
      <c r="B472" s="842"/>
      <c r="C472" s="843"/>
      <c r="D472" s="843"/>
      <c r="E472" s="794"/>
      <c r="F472" s="795"/>
      <c r="G472" s="795"/>
      <c r="H472" s="795"/>
      <c r="I472" s="795"/>
      <c r="J472" s="795"/>
      <c r="K472" s="795"/>
      <c r="L472" s="795"/>
      <c r="M472" s="795"/>
      <c r="N472" s="795"/>
      <c r="O472" s="795"/>
      <c r="P472" s="795"/>
      <c r="Q472" s="795"/>
      <c r="R472" s="795"/>
      <c r="S472" s="795"/>
      <c r="T472" s="795"/>
      <c r="U472" s="795"/>
      <c r="V472" s="795"/>
      <c r="W472" s="795"/>
      <c r="X472" s="795"/>
      <c r="Y472" s="795"/>
    </row>
    <row r="473" spans="1:25" ht="17.25" customHeight="1" x14ac:dyDescent="0.25">
      <c r="A473" s="796"/>
      <c r="B473" s="842"/>
      <c r="C473" s="843"/>
      <c r="D473" s="843"/>
      <c r="E473" s="794"/>
      <c r="F473" s="795"/>
      <c r="G473" s="795"/>
      <c r="H473" s="795"/>
      <c r="I473" s="795"/>
      <c r="J473" s="795"/>
      <c r="K473" s="795"/>
      <c r="L473" s="795"/>
      <c r="M473" s="795"/>
      <c r="N473" s="795"/>
      <c r="O473" s="795"/>
      <c r="P473" s="795"/>
      <c r="Q473" s="795"/>
      <c r="R473" s="795"/>
      <c r="S473" s="795"/>
      <c r="T473" s="795"/>
      <c r="U473" s="795"/>
      <c r="V473" s="795"/>
      <c r="W473" s="795"/>
      <c r="X473" s="795"/>
      <c r="Y473" s="795"/>
    </row>
    <row r="474" spans="1:25" ht="17.25" customHeight="1" x14ac:dyDescent="0.25">
      <c r="A474" s="796"/>
      <c r="B474" s="842"/>
      <c r="C474" s="843"/>
      <c r="D474" s="843"/>
      <c r="E474" s="794"/>
      <c r="F474" s="795"/>
      <c r="G474" s="795"/>
      <c r="H474" s="795"/>
      <c r="I474" s="795"/>
      <c r="J474" s="795"/>
      <c r="K474" s="795"/>
      <c r="L474" s="795"/>
      <c r="M474" s="795"/>
      <c r="N474" s="795"/>
      <c r="O474" s="795"/>
      <c r="P474" s="795"/>
      <c r="Q474" s="795"/>
      <c r="R474" s="795"/>
      <c r="S474" s="795"/>
      <c r="T474" s="795"/>
      <c r="U474" s="795"/>
      <c r="V474" s="795"/>
      <c r="W474" s="795"/>
      <c r="X474" s="795"/>
      <c r="Y474" s="795"/>
    </row>
    <row r="475" spans="1:25" ht="17.25" customHeight="1" x14ac:dyDescent="0.25">
      <c r="A475" s="796"/>
      <c r="B475" s="842"/>
      <c r="C475" s="843"/>
      <c r="D475" s="843"/>
      <c r="E475" s="794"/>
      <c r="F475" s="795"/>
      <c r="G475" s="795"/>
      <c r="H475" s="795"/>
      <c r="I475" s="795"/>
      <c r="J475" s="795"/>
      <c r="K475" s="795"/>
      <c r="L475" s="795"/>
      <c r="M475" s="795"/>
      <c r="N475" s="795"/>
      <c r="O475" s="795"/>
      <c r="P475" s="795"/>
      <c r="Q475" s="795"/>
      <c r="R475" s="795"/>
      <c r="S475" s="795"/>
      <c r="T475" s="795"/>
      <c r="U475" s="795"/>
      <c r="V475" s="795"/>
      <c r="W475" s="795"/>
      <c r="X475" s="795"/>
      <c r="Y475" s="795"/>
    </row>
    <row r="476" spans="1:25" ht="17.25" customHeight="1" x14ac:dyDescent="0.25">
      <c r="A476" s="796"/>
      <c r="B476" s="842"/>
      <c r="C476" s="843"/>
      <c r="D476" s="843"/>
      <c r="E476" s="794"/>
      <c r="F476" s="795"/>
      <c r="G476" s="795"/>
      <c r="H476" s="795"/>
      <c r="I476" s="795"/>
      <c r="J476" s="795"/>
      <c r="K476" s="795"/>
      <c r="L476" s="795"/>
      <c r="M476" s="795"/>
      <c r="N476" s="795"/>
      <c r="O476" s="795"/>
      <c r="P476" s="795"/>
      <c r="Q476" s="795"/>
      <c r="R476" s="795"/>
      <c r="S476" s="795"/>
      <c r="T476" s="795"/>
      <c r="U476" s="795"/>
      <c r="V476" s="795"/>
      <c r="W476" s="795"/>
      <c r="X476" s="795"/>
      <c r="Y476" s="795"/>
    </row>
    <row r="477" spans="1:25" ht="17.25" customHeight="1" x14ac:dyDescent="0.25">
      <c r="A477" s="796"/>
      <c r="B477" s="842"/>
      <c r="C477" s="843"/>
      <c r="D477" s="843"/>
      <c r="E477" s="794"/>
      <c r="F477" s="795"/>
      <c r="G477" s="795"/>
      <c r="H477" s="795"/>
      <c r="I477" s="795"/>
      <c r="J477" s="795"/>
      <c r="K477" s="795"/>
      <c r="L477" s="795"/>
      <c r="M477" s="795"/>
      <c r="N477" s="795"/>
      <c r="O477" s="795"/>
      <c r="P477" s="795"/>
      <c r="Q477" s="795"/>
      <c r="R477" s="795"/>
      <c r="S477" s="795"/>
      <c r="T477" s="795"/>
      <c r="U477" s="795"/>
      <c r="V477" s="795"/>
      <c r="W477" s="795"/>
      <c r="X477" s="795"/>
      <c r="Y477" s="795"/>
    </row>
    <row r="478" spans="1:25" ht="17.25" customHeight="1" x14ac:dyDescent="0.25">
      <c r="A478" s="796"/>
      <c r="B478" s="842"/>
      <c r="C478" s="843"/>
      <c r="D478" s="843"/>
      <c r="E478" s="794"/>
      <c r="F478" s="795"/>
      <c r="G478" s="795"/>
      <c r="H478" s="795"/>
      <c r="I478" s="795"/>
      <c r="J478" s="795"/>
      <c r="K478" s="795"/>
      <c r="L478" s="795"/>
      <c r="M478" s="795"/>
      <c r="N478" s="795"/>
      <c r="O478" s="795"/>
      <c r="P478" s="795"/>
      <c r="Q478" s="795"/>
      <c r="R478" s="795"/>
      <c r="S478" s="795"/>
      <c r="T478" s="795"/>
      <c r="U478" s="795"/>
      <c r="V478" s="795"/>
      <c r="W478" s="795"/>
      <c r="X478" s="795"/>
      <c r="Y478" s="795"/>
    </row>
    <row r="479" spans="1:25" ht="17.25" customHeight="1" x14ac:dyDescent="0.25">
      <c r="A479" s="796"/>
      <c r="B479" s="842"/>
      <c r="C479" s="843"/>
      <c r="D479" s="843"/>
      <c r="E479" s="794"/>
      <c r="F479" s="795"/>
      <c r="G479" s="795"/>
      <c r="H479" s="795"/>
      <c r="I479" s="795"/>
      <c r="J479" s="795"/>
      <c r="K479" s="795"/>
      <c r="L479" s="795"/>
      <c r="M479" s="795"/>
      <c r="N479" s="795"/>
      <c r="O479" s="795"/>
      <c r="P479" s="795"/>
      <c r="Q479" s="795"/>
      <c r="R479" s="795"/>
      <c r="S479" s="795"/>
      <c r="T479" s="795"/>
      <c r="U479" s="795"/>
      <c r="V479" s="795"/>
      <c r="W479" s="795"/>
      <c r="X479" s="795"/>
      <c r="Y479" s="795"/>
    </row>
    <row r="480" spans="1:25" ht="17.25" customHeight="1" x14ac:dyDescent="0.25">
      <c r="A480" s="796"/>
      <c r="B480" s="842"/>
      <c r="C480" s="843"/>
      <c r="D480" s="843"/>
      <c r="E480" s="794"/>
      <c r="F480" s="795"/>
      <c r="G480" s="795"/>
      <c r="H480" s="795"/>
      <c r="I480" s="795"/>
      <c r="J480" s="795"/>
      <c r="K480" s="795"/>
      <c r="L480" s="795"/>
      <c r="M480" s="795"/>
      <c r="N480" s="795"/>
      <c r="O480" s="795"/>
      <c r="P480" s="795"/>
      <c r="Q480" s="795"/>
      <c r="R480" s="795"/>
      <c r="S480" s="795"/>
      <c r="T480" s="795"/>
      <c r="U480" s="795"/>
      <c r="V480" s="795"/>
      <c r="W480" s="795"/>
      <c r="X480" s="795"/>
      <c r="Y480" s="795"/>
    </row>
    <row r="481" spans="1:25" ht="17.25" customHeight="1" x14ac:dyDescent="0.25">
      <c r="A481" s="796"/>
      <c r="B481" s="842"/>
      <c r="C481" s="843"/>
      <c r="D481" s="843"/>
      <c r="E481" s="794"/>
      <c r="F481" s="795"/>
      <c r="G481" s="795"/>
      <c r="H481" s="795"/>
      <c r="I481" s="795"/>
      <c r="J481" s="795"/>
      <c r="K481" s="795"/>
      <c r="L481" s="795"/>
      <c r="M481" s="795"/>
      <c r="N481" s="795"/>
      <c r="O481" s="795"/>
      <c r="P481" s="795"/>
      <c r="Q481" s="795"/>
      <c r="R481" s="795"/>
      <c r="S481" s="795"/>
      <c r="T481" s="795"/>
      <c r="U481" s="795"/>
      <c r="V481" s="795"/>
      <c r="W481" s="795"/>
      <c r="X481" s="795"/>
      <c r="Y481" s="795"/>
    </row>
    <row r="482" spans="1:25" ht="17.25" customHeight="1" x14ac:dyDescent="0.25">
      <c r="A482" s="796"/>
      <c r="B482" s="842"/>
      <c r="C482" s="843"/>
      <c r="D482" s="843"/>
      <c r="E482" s="794"/>
      <c r="F482" s="795"/>
      <c r="G482" s="795"/>
      <c r="H482" s="795"/>
      <c r="I482" s="795"/>
      <c r="J482" s="795"/>
      <c r="K482" s="795"/>
      <c r="L482" s="795"/>
      <c r="M482" s="795"/>
      <c r="N482" s="795"/>
      <c r="O482" s="795"/>
      <c r="P482" s="795"/>
      <c r="Q482" s="795"/>
      <c r="R482" s="795"/>
      <c r="S482" s="795"/>
      <c r="T482" s="795"/>
      <c r="U482" s="795"/>
      <c r="V482" s="795"/>
      <c r="W482" s="795"/>
      <c r="X482" s="795"/>
      <c r="Y482" s="795"/>
    </row>
    <row r="483" spans="1:25" ht="17.25" customHeight="1" x14ac:dyDescent="0.25">
      <c r="A483" s="796"/>
      <c r="B483" s="842"/>
      <c r="C483" s="843"/>
      <c r="D483" s="843"/>
      <c r="E483" s="794"/>
      <c r="F483" s="795"/>
      <c r="G483" s="795"/>
      <c r="H483" s="795"/>
      <c r="I483" s="795"/>
      <c r="J483" s="795"/>
      <c r="K483" s="795"/>
      <c r="L483" s="795"/>
      <c r="M483" s="795"/>
      <c r="N483" s="795"/>
      <c r="O483" s="795"/>
      <c r="P483" s="795"/>
      <c r="Q483" s="795"/>
      <c r="R483" s="795"/>
      <c r="S483" s="795"/>
      <c r="T483" s="795"/>
      <c r="U483" s="795"/>
      <c r="V483" s="795"/>
      <c r="W483" s="795"/>
      <c r="X483" s="795"/>
      <c r="Y483" s="795"/>
    </row>
    <row r="484" spans="1:25" ht="17.25" customHeight="1" x14ac:dyDescent="0.25">
      <c r="A484" s="796"/>
      <c r="B484" s="842"/>
      <c r="C484" s="843"/>
      <c r="D484" s="843"/>
      <c r="E484" s="794"/>
      <c r="F484" s="795"/>
      <c r="G484" s="795"/>
      <c r="H484" s="795"/>
      <c r="I484" s="795"/>
      <c r="J484" s="795"/>
      <c r="K484" s="795"/>
      <c r="L484" s="795"/>
      <c r="M484" s="795"/>
      <c r="N484" s="795"/>
      <c r="O484" s="795"/>
      <c r="P484" s="795"/>
      <c r="Q484" s="795"/>
      <c r="R484" s="795"/>
      <c r="S484" s="795"/>
      <c r="T484" s="795"/>
      <c r="U484" s="795"/>
      <c r="V484" s="795"/>
      <c r="W484" s="795"/>
      <c r="X484" s="795"/>
      <c r="Y484" s="795"/>
    </row>
    <row r="485" spans="1:25" ht="17.25" customHeight="1" x14ac:dyDescent="0.25">
      <c r="A485" s="796"/>
      <c r="B485" s="842"/>
      <c r="C485" s="843"/>
      <c r="D485" s="843"/>
      <c r="E485" s="794"/>
      <c r="F485" s="795"/>
      <c r="G485" s="795"/>
      <c r="H485" s="795"/>
      <c r="I485" s="795"/>
      <c r="J485" s="795"/>
      <c r="K485" s="795"/>
      <c r="L485" s="795"/>
      <c r="M485" s="795"/>
      <c r="N485" s="795"/>
      <c r="O485" s="795"/>
      <c r="P485" s="795"/>
      <c r="Q485" s="795"/>
      <c r="R485" s="795"/>
      <c r="S485" s="795"/>
      <c r="T485" s="795"/>
      <c r="U485" s="795"/>
      <c r="V485" s="795"/>
      <c r="W485" s="795"/>
      <c r="X485" s="795"/>
      <c r="Y485" s="795"/>
    </row>
    <row r="486" spans="1:25" ht="17.25" customHeight="1" x14ac:dyDescent="0.25">
      <c r="A486" s="796"/>
      <c r="B486" s="842"/>
      <c r="C486" s="843"/>
      <c r="D486" s="843"/>
      <c r="E486" s="794"/>
      <c r="F486" s="795"/>
      <c r="G486" s="795"/>
      <c r="H486" s="795"/>
      <c r="I486" s="795"/>
      <c r="J486" s="795"/>
      <c r="K486" s="795"/>
      <c r="L486" s="795"/>
      <c r="M486" s="795"/>
      <c r="N486" s="795"/>
      <c r="O486" s="795"/>
      <c r="P486" s="795"/>
      <c r="Q486" s="795"/>
      <c r="R486" s="795"/>
      <c r="S486" s="795"/>
      <c r="T486" s="795"/>
      <c r="U486" s="795"/>
      <c r="V486" s="795"/>
      <c r="W486" s="795"/>
      <c r="X486" s="795"/>
      <c r="Y486" s="795"/>
    </row>
    <row r="487" spans="1:25" ht="17.25" customHeight="1" x14ac:dyDescent="0.25">
      <c r="A487" s="796"/>
      <c r="B487" s="842"/>
      <c r="C487" s="843"/>
      <c r="D487" s="843"/>
      <c r="E487" s="794"/>
      <c r="F487" s="795"/>
      <c r="G487" s="795"/>
      <c r="H487" s="795"/>
      <c r="I487" s="795"/>
      <c r="J487" s="795"/>
      <c r="K487" s="795"/>
      <c r="L487" s="795"/>
      <c r="M487" s="795"/>
      <c r="N487" s="795"/>
      <c r="O487" s="795"/>
      <c r="P487" s="795"/>
      <c r="Q487" s="795"/>
      <c r="R487" s="795"/>
      <c r="S487" s="795"/>
      <c r="T487" s="795"/>
      <c r="U487" s="795"/>
      <c r="V487" s="795"/>
      <c r="W487" s="795"/>
      <c r="X487" s="795"/>
      <c r="Y487" s="795"/>
    </row>
    <row r="488" spans="1:25" ht="17.25" customHeight="1" x14ac:dyDescent="0.25">
      <c r="A488" s="796"/>
      <c r="B488" s="842"/>
      <c r="C488" s="843"/>
      <c r="D488" s="843"/>
      <c r="E488" s="794"/>
      <c r="F488" s="795"/>
      <c r="G488" s="795"/>
      <c r="H488" s="795"/>
      <c r="I488" s="795"/>
      <c r="J488" s="795"/>
      <c r="K488" s="795"/>
      <c r="L488" s="795"/>
      <c r="M488" s="795"/>
      <c r="N488" s="795"/>
      <c r="O488" s="795"/>
      <c r="P488" s="795"/>
      <c r="Q488" s="795"/>
      <c r="R488" s="795"/>
      <c r="S488" s="795"/>
      <c r="T488" s="795"/>
      <c r="U488" s="795"/>
      <c r="V488" s="795"/>
      <c r="W488" s="795"/>
      <c r="X488" s="795"/>
      <c r="Y488" s="795"/>
    </row>
    <row r="489" spans="1:25" ht="17.25" customHeight="1" x14ac:dyDescent="0.25">
      <c r="A489" s="796"/>
      <c r="B489" s="842"/>
      <c r="C489" s="843"/>
      <c r="D489" s="843"/>
      <c r="E489" s="794"/>
      <c r="F489" s="795"/>
      <c r="G489" s="795"/>
      <c r="H489" s="795"/>
      <c r="I489" s="795"/>
      <c r="J489" s="795"/>
      <c r="K489" s="795"/>
      <c r="L489" s="795"/>
      <c r="M489" s="795"/>
      <c r="N489" s="795"/>
      <c r="O489" s="795"/>
      <c r="P489" s="795"/>
      <c r="Q489" s="795"/>
      <c r="R489" s="795"/>
      <c r="S489" s="795"/>
      <c r="T489" s="795"/>
      <c r="U489" s="795"/>
      <c r="V489" s="795"/>
      <c r="W489" s="795"/>
      <c r="X489" s="795"/>
      <c r="Y489" s="795"/>
    </row>
    <row r="490" spans="1:25" ht="17.25" customHeight="1" x14ac:dyDescent="0.25">
      <c r="A490" s="796"/>
      <c r="B490" s="842"/>
      <c r="C490" s="843"/>
      <c r="D490" s="843"/>
      <c r="E490" s="794"/>
      <c r="F490" s="795"/>
      <c r="G490" s="795"/>
      <c r="H490" s="795"/>
      <c r="I490" s="795"/>
      <c r="J490" s="795"/>
      <c r="K490" s="795"/>
      <c r="L490" s="795"/>
      <c r="M490" s="795"/>
      <c r="N490" s="795"/>
      <c r="O490" s="795"/>
      <c r="P490" s="795"/>
      <c r="Q490" s="795"/>
      <c r="R490" s="795"/>
      <c r="S490" s="795"/>
      <c r="T490" s="795"/>
      <c r="U490" s="795"/>
      <c r="V490" s="795"/>
      <c r="W490" s="795"/>
      <c r="X490" s="795"/>
      <c r="Y490" s="795"/>
    </row>
    <row r="491" spans="1:25" ht="17.25" customHeight="1" x14ac:dyDescent="0.25">
      <c r="A491" s="796"/>
      <c r="B491" s="842"/>
      <c r="C491" s="843"/>
      <c r="D491" s="843"/>
      <c r="E491" s="794"/>
      <c r="F491" s="795"/>
      <c r="G491" s="795"/>
      <c r="H491" s="795"/>
      <c r="I491" s="795"/>
      <c r="J491" s="795"/>
      <c r="K491" s="795"/>
      <c r="L491" s="795"/>
      <c r="M491" s="795"/>
      <c r="N491" s="795"/>
      <c r="O491" s="795"/>
      <c r="P491" s="795"/>
      <c r="Q491" s="795"/>
      <c r="R491" s="795"/>
      <c r="S491" s="795"/>
      <c r="T491" s="795"/>
      <c r="U491" s="795"/>
      <c r="V491" s="795"/>
      <c r="W491" s="795"/>
      <c r="X491" s="795"/>
      <c r="Y491" s="795"/>
    </row>
    <row r="492" spans="1:25" ht="17.25" customHeight="1" x14ac:dyDescent="0.25">
      <c r="A492" s="796"/>
      <c r="B492" s="842"/>
      <c r="C492" s="843"/>
      <c r="D492" s="843"/>
      <c r="E492" s="794"/>
      <c r="F492" s="795"/>
      <c r="G492" s="795"/>
      <c r="H492" s="795"/>
      <c r="I492" s="795"/>
      <c r="J492" s="795"/>
      <c r="K492" s="795"/>
      <c r="L492" s="795"/>
      <c r="M492" s="795"/>
      <c r="N492" s="795"/>
      <c r="O492" s="795"/>
      <c r="P492" s="795"/>
      <c r="Q492" s="795"/>
      <c r="R492" s="795"/>
      <c r="S492" s="795"/>
      <c r="T492" s="795"/>
      <c r="U492" s="795"/>
      <c r="V492" s="795"/>
      <c r="W492" s="795"/>
      <c r="X492" s="795"/>
      <c r="Y492" s="795"/>
    </row>
    <row r="493" spans="1:25" ht="17.25" customHeight="1" x14ac:dyDescent="0.25">
      <c r="A493" s="796"/>
      <c r="B493" s="842"/>
      <c r="C493" s="843"/>
      <c r="D493" s="843"/>
      <c r="E493" s="794"/>
      <c r="F493" s="795"/>
      <c r="G493" s="795"/>
      <c r="H493" s="795"/>
      <c r="I493" s="795"/>
      <c r="J493" s="795"/>
      <c r="K493" s="795"/>
      <c r="L493" s="795"/>
      <c r="M493" s="795"/>
      <c r="N493" s="795"/>
      <c r="O493" s="795"/>
      <c r="P493" s="795"/>
      <c r="Q493" s="795"/>
      <c r="R493" s="795"/>
      <c r="S493" s="795"/>
      <c r="T493" s="795"/>
      <c r="U493" s="795"/>
      <c r="V493" s="795"/>
      <c r="W493" s="795"/>
      <c r="X493" s="795"/>
      <c r="Y493" s="795"/>
    </row>
    <row r="494" spans="1:25" ht="17.25" customHeight="1" x14ac:dyDescent="0.25">
      <c r="A494" s="796"/>
      <c r="B494" s="842"/>
      <c r="C494" s="843"/>
      <c r="D494" s="843"/>
      <c r="E494" s="794"/>
      <c r="F494" s="795"/>
      <c r="G494" s="795"/>
      <c r="H494" s="795"/>
      <c r="I494" s="795"/>
      <c r="J494" s="795"/>
      <c r="K494" s="795"/>
      <c r="L494" s="795"/>
      <c r="M494" s="795"/>
      <c r="N494" s="795"/>
      <c r="O494" s="795"/>
      <c r="P494" s="795"/>
      <c r="Q494" s="795"/>
      <c r="R494" s="795"/>
      <c r="S494" s="795"/>
      <c r="T494" s="795"/>
      <c r="U494" s="795"/>
      <c r="V494" s="795"/>
      <c r="W494" s="795"/>
      <c r="X494" s="795"/>
      <c r="Y494" s="795"/>
    </row>
    <row r="495" spans="1:25" ht="17.25" customHeight="1" x14ac:dyDescent="0.25">
      <c r="A495" s="796"/>
      <c r="B495" s="842"/>
      <c r="C495" s="843"/>
      <c r="D495" s="843"/>
      <c r="E495" s="794"/>
      <c r="F495" s="795"/>
      <c r="G495" s="795"/>
      <c r="H495" s="795"/>
      <c r="I495" s="795"/>
      <c r="J495" s="795"/>
      <c r="K495" s="795"/>
      <c r="L495" s="795"/>
      <c r="M495" s="795"/>
      <c r="N495" s="795"/>
      <c r="O495" s="795"/>
      <c r="P495" s="795"/>
      <c r="Q495" s="795"/>
      <c r="R495" s="795"/>
      <c r="S495" s="795"/>
      <c r="T495" s="795"/>
      <c r="U495" s="795"/>
      <c r="V495" s="795"/>
      <c r="W495" s="795"/>
      <c r="X495" s="795"/>
      <c r="Y495" s="795"/>
    </row>
    <row r="496" spans="1:25" ht="17.25" customHeight="1" x14ac:dyDescent="0.25">
      <c r="A496" s="796"/>
      <c r="B496" s="842"/>
      <c r="C496" s="843"/>
      <c r="D496" s="843"/>
      <c r="E496" s="794"/>
      <c r="F496" s="795"/>
      <c r="G496" s="795"/>
      <c r="H496" s="795"/>
      <c r="I496" s="795"/>
      <c r="J496" s="795"/>
      <c r="K496" s="795"/>
      <c r="L496" s="795"/>
      <c r="M496" s="795"/>
      <c r="N496" s="795"/>
      <c r="O496" s="795"/>
      <c r="P496" s="795"/>
      <c r="Q496" s="795"/>
      <c r="R496" s="795"/>
      <c r="S496" s="795"/>
      <c r="T496" s="795"/>
      <c r="U496" s="795"/>
      <c r="V496" s="795"/>
      <c r="W496" s="795"/>
      <c r="X496" s="795"/>
      <c r="Y496" s="795"/>
    </row>
    <row r="497" spans="1:25" ht="17.25" customHeight="1" x14ac:dyDescent="0.25">
      <c r="A497" s="796"/>
      <c r="B497" s="842"/>
      <c r="C497" s="843"/>
      <c r="D497" s="843"/>
      <c r="E497" s="794"/>
      <c r="F497" s="795"/>
      <c r="G497" s="795"/>
      <c r="H497" s="795"/>
      <c r="I497" s="795"/>
      <c r="J497" s="795"/>
      <c r="K497" s="795"/>
      <c r="L497" s="795"/>
      <c r="M497" s="795"/>
      <c r="N497" s="795"/>
      <c r="O497" s="795"/>
      <c r="P497" s="795"/>
      <c r="Q497" s="795"/>
      <c r="R497" s="795"/>
      <c r="S497" s="795"/>
      <c r="T497" s="795"/>
      <c r="U497" s="795"/>
      <c r="V497" s="795"/>
      <c r="W497" s="795"/>
      <c r="X497" s="795"/>
      <c r="Y497" s="795"/>
    </row>
    <row r="498" spans="1:25" ht="17.25" customHeight="1" x14ac:dyDescent="0.25">
      <c r="A498" s="796"/>
      <c r="B498" s="842"/>
      <c r="C498" s="843"/>
      <c r="D498" s="843"/>
      <c r="E498" s="794"/>
      <c r="F498" s="795"/>
      <c r="G498" s="795"/>
      <c r="H498" s="795"/>
      <c r="I498" s="795"/>
      <c r="J498" s="795"/>
      <c r="K498" s="795"/>
      <c r="L498" s="795"/>
      <c r="M498" s="795"/>
      <c r="N498" s="795"/>
      <c r="O498" s="795"/>
      <c r="P498" s="795"/>
      <c r="Q498" s="795"/>
      <c r="R498" s="795"/>
      <c r="S498" s="795"/>
      <c r="T498" s="795"/>
      <c r="U498" s="795"/>
      <c r="V498" s="795"/>
      <c r="W498" s="795"/>
      <c r="X498" s="795"/>
      <c r="Y498" s="795"/>
    </row>
    <row r="499" spans="1:25" ht="17.25" customHeight="1" x14ac:dyDescent="0.25">
      <c r="A499" s="796"/>
      <c r="B499" s="842"/>
      <c r="C499" s="843"/>
      <c r="D499" s="843"/>
      <c r="E499" s="794"/>
      <c r="F499" s="795"/>
      <c r="G499" s="795"/>
      <c r="H499" s="795"/>
      <c r="I499" s="795"/>
      <c r="J499" s="795"/>
      <c r="K499" s="795"/>
      <c r="L499" s="795"/>
      <c r="M499" s="795"/>
      <c r="N499" s="795"/>
      <c r="O499" s="795"/>
      <c r="P499" s="795"/>
      <c r="Q499" s="795"/>
      <c r="R499" s="795"/>
      <c r="S499" s="795"/>
      <c r="T499" s="795"/>
      <c r="U499" s="795"/>
      <c r="V499" s="795"/>
      <c r="W499" s="795"/>
      <c r="X499" s="795"/>
      <c r="Y499" s="795"/>
    </row>
    <row r="500" spans="1:25" ht="17.25" customHeight="1" x14ac:dyDescent="0.25">
      <c r="A500" s="796"/>
      <c r="B500" s="842"/>
      <c r="C500" s="843"/>
      <c r="D500" s="843"/>
      <c r="E500" s="794"/>
      <c r="F500" s="795"/>
      <c r="G500" s="795"/>
      <c r="H500" s="795"/>
      <c r="I500" s="795"/>
      <c r="J500" s="795"/>
      <c r="K500" s="795"/>
      <c r="L500" s="795"/>
      <c r="M500" s="795"/>
      <c r="N500" s="795"/>
      <c r="O500" s="795"/>
      <c r="P500" s="795"/>
      <c r="Q500" s="795"/>
      <c r="R500" s="795"/>
      <c r="S500" s="795"/>
      <c r="T500" s="795"/>
      <c r="U500" s="795"/>
      <c r="V500" s="795"/>
      <c r="W500" s="795"/>
      <c r="X500" s="795"/>
      <c r="Y500" s="795"/>
    </row>
    <row r="501" spans="1:25" ht="17.25" customHeight="1" x14ac:dyDescent="0.25">
      <c r="A501" s="796"/>
      <c r="B501" s="842"/>
      <c r="C501" s="843"/>
      <c r="D501" s="843"/>
      <c r="E501" s="794"/>
      <c r="F501" s="795"/>
      <c r="G501" s="795"/>
      <c r="H501" s="795"/>
      <c r="I501" s="795"/>
      <c r="J501" s="795"/>
      <c r="K501" s="795"/>
      <c r="L501" s="795"/>
      <c r="M501" s="795"/>
      <c r="N501" s="795"/>
      <c r="O501" s="795"/>
      <c r="P501" s="795"/>
      <c r="Q501" s="795"/>
      <c r="R501" s="795"/>
      <c r="S501" s="795"/>
      <c r="T501" s="795"/>
      <c r="U501" s="795"/>
      <c r="V501" s="795"/>
      <c r="W501" s="795"/>
      <c r="X501" s="795"/>
      <c r="Y501" s="795"/>
    </row>
    <row r="502" spans="1:25" ht="17.25" customHeight="1" x14ac:dyDescent="0.25">
      <c r="A502" s="796"/>
      <c r="B502" s="842"/>
      <c r="C502" s="843"/>
      <c r="D502" s="843"/>
      <c r="E502" s="794"/>
      <c r="F502" s="795"/>
      <c r="G502" s="795"/>
      <c r="H502" s="795"/>
      <c r="I502" s="795"/>
      <c r="J502" s="795"/>
      <c r="K502" s="795"/>
      <c r="L502" s="795"/>
      <c r="M502" s="795"/>
      <c r="N502" s="795"/>
      <c r="O502" s="795"/>
      <c r="P502" s="795"/>
      <c r="Q502" s="795"/>
      <c r="R502" s="795"/>
      <c r="S502" s="795"/>
      <c r="T502" s="795"/>
      <c r="U502" s="795"/>
      <c r="V502" s="795"/>
      <c r="W502" s="795"/>
      <c r="X502" s="795"/>
      <c r="Y502" s="795"/>
    </row>
    <row r="503" spans="1:25" ht="17.25" customHeight="1" x14ac:dyDescent="0.25">
      <c r="A503" s="796"/>
      <c r="B503" s="842"/>
      <c r="C503" s="843"/>
      <c r="D503" s="843"/>
      <c r="E503" s="794"/>
      <c r="F503" s="795"/>
      <c r="G503" s="795"/>
      <c r="H503" s="795"/>
      <c r="I503" s="795"/>
      <c r="J503" s="795"/>
      <c r="K503" s="795"/>
      <c r="L503" s="795"/>
      <c r="M503" s="795"/>
      <c r="N503" s="795"/>
      <c r="O503" s="795"/>
      <c r="P503" s="795"/>
      <c r="Q503" s="795"/>
      <c r="R503" s="795"/>
      <c r="S503" s="795"/>
      <c r="T503" s="795"/>
      <c r="U503" s="795"/>
      <c r="V503" s="795"/>
      <c r="W503" s="795"/>
      <c r="X503" s="795"/>
      <c r="Y503" s="795"/>
    </row>
    <row r="504" spans="1:25" ht="17.25" customHeight="1" x14ac:dyDescent="0.25">
      <c r="A504" s="796"/>
      <c r="B504" s="842"/>
      <c r="C504" s="843"/>
      <c r="D504" s="843"/>
      <c r="E504" s="794"/>
      <c r="F504" s="795"/>
      <c r="G504" s="795"/>
      <c r="H504" s="795"/>
      <c r="I504" s="795"/>
      <c r="J504" s="795"/>
      <c r="K504" s="795"/>
      <c r="L504" s="795"/>
      <c r="M504" s="795"/>
      <c r="N504" s="795"/>
      <c r="O504" s="795"/>
      <c r="P504" s="795"/>
      <c r="Q504" s="795"/>
      <c r="R504" s="795"/>
      <c r="S504" s="795"/>
      <c r="T504" s="795"/>
      <c r="U504" s="795"/>
      <c r="V504" s="795"/>
      <c r="W504" s="795"/>
      <c r="X504" s="795"/>
      <c r="Y504" s="795"/>
    </row>
    <row r="505" spans="1:25" ht="17.25" customHeight="1" x14ac:dyDescent="0.25">
      <c r="A505" s="796"/>
      <c r="B505" s="842"/>
      <c r="C505" s="843"/>
      <c r="D505" s="843"/>
      <c r="E505" s="794"/>
      <c r="F505" s="795"/>
      <c r="G505" s="795"/>
      <c r="H505" s="795"/>
      <c r="I505" s="795"/>
      <c r="J505" s="795"/>
      <c r="K505" s="795"/>
      <c r="L505" s="795"/>
      <c r="M505" s="795"/>
      <c r="N505" s="795"/>
      <c r="O505" s="795"/>
      <c r="P505" s="795"/>
      <c r="Q505" s="795"/>
      <c r="R505" s="795"/>
      <c r="S505" s="795"/>
      <c r="T505" s="795"/>
      <c r="U505" s="795"/>
      <c r="V505" s="795"/>
      <c r="W505" s="795"/>
      <c r="X505" s="795"/>
      <c r="Y505" s="795"/>
    </row>
    <row r="506" spans="1:25" ht="17.25" customHeight="1" x14ac:dyDescent="0.25">
      <c r="A506" s="796"/>
      <c r="B506" s="842"/>
      <c r="C506" s="843"/>
      <c r="D506" s="843"/>
      <c r="E506" s="794"/>
      <c r="F506" s="795"/>
      <c r="G506" s="795"/>
      <c r="H506" s="795"/>
      <c r="I506" s="795"/>
      <c r="J506" s="795"/>
      <c r="K506" s="795"/>
      <c r="L506" s="795"/>
      <c r="M506" s="795"/>
      <c r="N506" s="795"/>
      <c r="O506" s="795"/>
      <c r="P506" s="795"/>
      <c r="Q506" s="795"/>
      <c r="R506" s="795"/>
      <c r="S506" s="795"/>
      <c r="T506" s="795"/>
      <c r="U506" s="795"/>
      <c r="V506" s="795"/>
      <c r="W506" s="795"/>
      <c r="X506" s="795"/>
      <c r="Y506" s="795"/>
    </row>
    <row r="507" spans="1:25" ht="17.25" customHeight="1" x14ac:dyDescent="0.25">
      <c r="A507" s="796"/>
      <c r="B507" s="842"/>
      <c r="C507" s="843"/>
      <c r="D507" s="843"/>
      <c r="E507" s="794"/>
      <c r="F507" s="795"/>
      <c r="G507" s="795"/>
      <c r="H507" s="795"/>
      <c r="I507" s="795"/>
      <c r="J507" s="795"/>
      <c r="K507" s="795"/>
      <c r="L507" s="795"/>
      <c r="M507" s="795"/>
      <c r="N507" s="795"/>
      <c r="O507" s="795"/>
      <c r="P507" s="795"/>
      <c r="Q507" s="795"/>
      <c r="R507" s="795"/>
      <c r="S507" s="795"/>
      <c r="T507" s="795"/>
      <c r="U507" s="795"/>
      <c r="V507" s="795"/>
      <c r="W507" s="795"/>
      <c r="X507" s="795"/>
      <c r="Y507" s="795"/>
    </row>
    <row r="508" spans="1:25" ht="17.25" customHeight="1" x14ac:dyDescent="0.25">
      <c r="A508" s="796"/>
      <c r="B508" s="842"/>
      <c r="C508" s="843"/>
      <c r="D508" s="843"/>
      <c r="E508" s="794"/>
      <c r="F508" s="795"/>
      <c r="G508" s="795"/>
      <c r="H508" s="795"/>
      <c r="I508" s="795"/>
      <c r="J508" s="795"/>
      <c r="K508" s="795"/>
      <c r="L508" s="795"/>
      <c r="M508" s="795"/>
      <c r="N508" s="795"/>
      <c r="O508" s="795"/>
      <c r="P508" s="795"/>
      <c r="Q508" s="795"/>
      <c r="R508" s="795"/>
      <c r="S508" s="795"/>
      <c r="T508" s="795"/>
      <c r="U508" s="795"/>
      <c r="V508" s="795"/>
      <c r="W508" s="795"/>
      <c r="X508" s="795"/>
      <c r="Y508" s="795"/>
    </row>
    <row r="509" spans="1:25" ht="17.25" customHeight="1" x14ac:dyDescent="0.25">
      <c r="A509" s="796"/>
      <c r="B509" s="842"/>
      <c r="C509" s="843"/>
      <c r="D509" s="843"/>
      <c r="E509" s="794"/>
      <c r="F509" s="795"/>
      <c r="G509" s="795"/>
      <c r="H509" s="795"/>
      <c r="I509" s="795"/>
      <c r="J509" s="795"/>
      <c r="K509" s="795"/>
      <c r="L509" s="795"/>
      <c r="M509" s="795"/>
      <c r="N509" s="795"/>
      <c r="O509" s="795"/>
      <c r="P509" s="795"/>
      <c r="Q509" s="795"/>
      <c r="R509" s="795"/>
      <c r="S509" s="795"/>
      <c r="T509" s="795"/>
      <c r="U509" s="795"/>
      <c r="V509" s="795"/>
      <c r="W509" s="795"/>
      <c r="X509" s="795"/>
      <c r="Y509" s="795"/>
    </row>
    <row r="510" spans="1:25" ht="17.25" customHeight="1" x14ac:dyDescent="0.25">
      <c r="A510" s="796"/>
      <c r="B510" s="842"/>
      <c r="C510" s="843"/>
      <c r="D510" s="843"/>
      <c r="E510" s="794"/>
      <c r="F510" s="795"/>
      <c r="G510" s="795"/>
      <c r="H510" s="795"/>
      <c r="I510" s="795"/>
      <c r="J510" s="795"/>
      <c r="K510" s="795"/>
      <c r="L510" s="795"/>
      <c r="M510" s="795"/>
      <c r="N510" s="795"/>
      <c r="O510" s="795"/>
      <c r="P510" s="795"/>
      <c r="Q510" s="795"/>
      <c r="R510" s="795"/>
      <c r="S510" s="795"/>
      <c r="T510" s="795"/>
      <c r="U510" s="795"/>
      <c r="V510" s="795"/>
      <c r="W510" s="795"/>
      <c r="X510" s="795"/>
      <c r="Y510" s="795"/>
    </row>
    <row r="511" spans="1:25" ht="17.25" customHeight="1" x14ac:dyDescent="0.25">
      <c r="A511" s="796"/>
      <c r="B511" s="842"/>
      <c r="C511" s="843"/>
      <c r="D511" s="843"/>
      <c r="E511" s="794"/>
      <c r="F511" s="795"/>
      <c r="G511" s="795"/>
      <c r="H511" s="795"/>
      <c r="I511" s="795"/>
      <c r="J511" s="795"/>
      <c r="K511" s="795"/>
      <c r="L511" s="795"/>
      <c r="M511" s="795"/>
      <c r="N511" s="795"/>
      <c r="O511" s="795"/>
      <c r="P511" s="795"/>
      <c r="Q511" s="795"/>
      <c r="R511" s="795"/>
      <c r="S511" s="795"/>
      <c r="T511" s="795"/>
      <c r="U511" s="795"/>
      <c r="V511" s="795"/>
      <c r="W511" s="795"/>
      <c r="X511" s="795"/>
      <c r="Y511" s="795"/>
    </row>
    <row r="512" spans="1:25" ht="17.25" customHeight="1" x14ac:dyDescent="0.25">
      <c r="A512" s="796"/>
      <c r="B512" s="842"/>
      <c r="C512" s="843"/>
      <c r="D512" s="843"/>
      <c r="E512" s="794"/>
      <c r="F512" s="795"/>
      <c r="G512" s="795"/>
      <c r="H512" s="795"/>
      <c r="I512" s="795"/>
      <c r="J512" s="795"/>
      <c r="K512" s="795"/>
      <c r="L512" s="795"/>
      <c r="M512" s="795"/>
      <c r="N512" s="795"/>
      <c r="O512" s="795"/>
      <c r="P512" s="795"/>
      <c r="Q512" s="795"/>
      <c r="R512" s="795"/>
      <c r="S512" s="795"/>
      <c r="T512" s="795"/>
      <c r="U512" s="795"/>
      <c r="V512" s="795"/>
      <c r="W512" s="795"/>
      <c r="X512" s="795"/>
      <c r="Y512" s="795"/>
    </row>
    <row r="513" spans="1:25" ht="17.25" customHeight="1" x14ac:dyDescent="0.25">
      <c r="A513" s="796"/>
      <c r="B513" s="842"/>
      <c r="C513" s="843"/>
      <c r="D513" s="843"/>
      <c r="E513" s="794"/>
      <c r="F513" s="795"/>
      <c r="G513" s="795"/>
      <c r="H513" s="795"/>
      <c r="I513" s="795"/>
      <c r="J513" s="795"/>
      <c r="K513" s="795"/>
      <c r="L513" s="795"/>
      <c r="M513" s="795"/>
      <c r="N513" s="795"/>
      <c r="O513" s="795"/>
      <c r="P513" s="795"/>
      <c r="Q513" s="795"/>
      <c r="R513" s="795"/>
      <c r="S513" s="795"/>
      <c r="T513" s="795"/>
      <c r="U513" s="795"/>
      <c r="V513" s="795"/>
      <c r="W513" s="795"/>
      <c r="X513" s="795"/>
      <c r="Y513" s="795"/>
    </row>
    <row r="514" spans="1:25" ht="17.25" customHeight="1" x14ac:dyDescent="0.25">
      <c r="A514" s="796"/>
      <c r="B514" s="842"/>
      <c r="C514" s="843"/>
      <c r="D514" s="843"/>
      <c r="E514" s="794"/>
      <c r="F514" s="795"/>
      <c r="G514" s="795"/>
      <c r="H514" s="795"/>
      <c r="I514" s="795"/>
      <c r="J514" s="795"/>
      <c r="K514" s="795"/>
      <c r="L514" s="795"/>
      <c r="M514" s="795"/>
      <c r="N514" s="795"/>
      <c r="O514" s="795"/>
      <c r="P514" s="795"/>
      <c r="Q514" s="795"/>
      <c r="R514" s="795"/>
      <c r="S514" s="795"/>
      <c r="T514" s="795"/>
      <c r="U514" s="795"/>
      <c r="V514" s="795"/>
      <c r="W514" s="795"/>
      <c r="X514" s="795"/>
      <c r="Y514" s="795"/>
    </row>
    <row r="515" spans="1:25" ht="17.25" customHeight="1" x14ac:dyDescent="0.25">
      <c r="A515" s="796"/>
      <c r="B515" s="842"/>
      <c r="C515" s="843"/>
      <c r="D515" s="843"/>
      <c r="E515" s="794"/>
      <c r="F515" s="795"/>
      <c r="G515" s="795"/>
      <c r="H515" s="795"/>
      <c r="I515" s="795"/>
      <c r="J515" s="795"/>
      <c r="K515" s="795"/>
      <c r="L515" s="795"/>
      <c r="M515" s="795"/>
      <c r="N515" s="795"/>
      <c r="O515" s="795"/>
      <c r="P515" s="795"/>
      <c r="Q515" s="795"/>
      <c r="R515" s="795"/>
      <c r="S515" s="795"/>
      <c r="T515" s="795"/>
      <c r="U515" s="795"/>
      <c r="V515" s="795"/>
      <c r="W515" s="795"/>
      <c r="X515" s="795"/>
      <c r="Y515" s="795"/>
    </row>
    <row r="516" spans="1:25" ht="17.25" customHeight="1" x14ac:dyDescent="0.25">
      <c r="A516" s="796"/>
      <c r="B516" s="842"/>
      <c r="C516" s="843"/>
      <c r="D516" s="843"/>
      <c r="E516" s="794"/>
      <c r="F516" s="795"/>
      <c r="G516" s="795"/>
      <c r="H516" s="795"/>
      <c r="I516" s="795"/>
      <c r="J516" s="795"/>
      <c r="K516" s="795"/>
      <c r="L516" s="795"/>
      <c r="M516" s="795"/>
      <c r="N516" s="795"/>
      <c r="O516" s="795"/>
      <c r="P516" s="795"/>
      <c r="Q516" s="795"/>
      <c r="R516" s="795"/>
      <c r="S516" s="795"/>
      <c r="T516" s="795"/>
      <c r="U516" s="795"/>
      <c r="V516" s="795"/>
      <c r="W516" s="795"/>
      <c r="X516" s="795"/>
      <c r="Y516" s="795"/>
    </row>
    <row r="517" spans="1:25" ht="17.25" customHeight="1" x14ac:dyDescent="0.25">
      <c r="A517" s="796"/>
      <c r="B517" s="842"/>
      <c r="C517" s="843"/>
      <c r="D517" s="843"/>
      <c r="E517" s="794"/>
      <c r="F517" s="795"/>
      <c r="G517" s="795"/>
      <c r="H517" s="795"/>
      <c r="I517" s="795"/>
      <c r="J517" s="795"/>
      <c r="K517" s="795"/>
      <c r="L517" s="795"/>
      <c r="M517" s="795"/>
      <c r="N517" s="795"/>
      <c r="O517" s="795"/>
      <c r="P517" s="795"/>
      <c r="Q517" s="795"/>
      <c r="R517" s="795"/>
      <c r="S517" s="795"/>
      <c r="T517" s="795"/>
      <c r="U517" s="795"/>
      <c r="V517" s="795"/>
      <c r="W517" s="795"/>
      <c r="X517" s="795"/>
      <c r="Y517" s="795"/>
    </row>
    <row r="518" spans="1:25" ht="17.25" customHeight="1" x14ac:dyDescent="0.25">
      <c r="A518" s="796"/>
      <c r="B518" s="842"/>
      <c r="C518" s="843"/>
      <c r="D518" s="843"/>
      <c r="E518" s="794"/>
      <c r="F518" s="795"/>
      <c r="G518" s="795"/>
      <c r="H518" s="795"/>
      <c r="I518" s="795"/>
      <c r="J518" s="795"/>
      <c r="K518" s="795"/>
      <c r="L518" s="795"/>
      <c r="M518" s="795"/>
      <c r="N518" s="795"/>
      <c r="O518" s="795"/>
      <c r="P518" s="795"/>
      <c r="Q518" s="795"/>
      <c r="R518" s="795"/>
      <c r="S518" s="795"/>
      <c r="T518" s="795"/>
      <c r="U518" s="795"/>
      <c r="V518" s="795"/>
      <c r="W518" s="795"/>
      <c r="X518" s="795"/>
      <c r="Y518" s="795"/>
    </row>
    <row r="519" spans="1:25" ht="17.25" customHeight="1" x14ac:dyDescent="0.25">
      <c r="A519" s="796"/>
      <c r="B519" s="842"/>
      <c r="C519" s="843"/>
      <c r="D519" s="843"/>
      <c r="E519" s="794"/>
      <c r="F519" s="795"/>
      <c r="G519" s="795"/>
      <c r="H519" s="795"/>
      <c r="I519" s="795"/>
      <c r="J519" s="795"/>
      <c r="K519" s="795"/>
      <c r="L519" s="795"/>
      <c r="M519" s="795"/>
      <c r="N519" s="795"/>
      <c r="O519" s="795"/>
      <c r="P519" s="795"/>
      <c r="Q519" s="795"/>
      <c r="R519" s="795"/>
      <c r="S519" s="795"/>
      <c r="T519" s="795"/>
      <c r="U519" s="795"/>
      <c r="V519" s="795"/>
      <c r="W519" s="795"/>
      <c r="X519" s="795"/>
      <c r="Y519" s="795"/>
    </row>
    <row r="520" spans="1:25" ht="17.25" customHeight="1" x14ac:dyDescent="0.25">
      <c r="A520" s="796"/>
      <c r="B520" s="842"/>
      <c r="C520" s="843"/>
      <c r="D520" s="843"/>
      <c r="E520" s="794"/>
      <c r="F520" s="795"/>
      <c r="G520" s="795"/>
      <c r="H520" s="795"/>
      <c r="I520" s="795"/>
      <c r="J520" s="795"/>
      <c r="K520" s="795"/>
      <c r="L520" s="795"/>
      <c r="M520" s="795"/>
      <c r="N520" s="795"/>
      <c r="O520" s="795"/>
      <c r="P520" s="795"/>
      <c r="Q520" s="795"/>
      <c r="R520" s="795"/>
      <c r="S520" s="795"/>
      <c r="T520" s="795"/>
      <c r="U520" s="795"/>
      <c r="V520" s="795"/>
      <c r="W520" s="795"/>
      <c r="X520" s="795"/>
      <c r="Y520" s="795"/>
    </row>
    <row r="521" spans="1:25" ht="17.25" customHeight="1" x14ac:dyDescent="0.25">
      <c r="A521" s="796"/>
      <c r="B521" s="842"/>
      <c r="C521" s="843"/>
      <c r="D521" s="843"/>
      <c r="E521" s="794"/>
      <c r="F521" s="795"/>
      <c r="G521" s="795"/>
      <c r="H521" s="795"/>
      <c r="I521" s="795"/>
      <c r="J521" s="795"/>
      <c r="K521" s="795"/>
      <c r="L521" s="795"/>
      <c r="M521" s="795"/>
      <c r="N521" s="795"/>
      <c r="O521" s="795"/>
      <c r="P521" s="795"/>
      <c r="Q521" s="795"/>
      <c r="R521" s="795"/>
      <c r="S521" s="795"/>
      <c r="T521" s="795"/>
      <c r="U521" s="795"/>
      <c r="V521" s="795"/>
      <c r="W521" s="795"/>
      <c r="X521" s="795"/>
      <c r="Y521" s="795"/>
    </row>
    <row r="522" spans="1:25" ht="17.25" customHeight="1" x14ac:dyDescent="0.25">
      <c r="A522" s="796"/>
      <c r="B522" s="842"/>
      <c r="C522" s="843"/>
      <c r="D522" s="843"/>
      <c r="E522" s="794"/>
      <c r="F522" s="795"/>
      <c r="G522" s="795"/>
      <c r="H522" s="795"/>
      <c r="I522" s="795"/>
      <c r="J522" s="795"/>
      <c r="K522" s="795"/>
      <c r="L522" s="795"/>
      <c r="M522" s="795"/>
      <c r="N522" s="795"/>
      <c r="O522" s="795"/>
      <c r="P522" s="795"/>
      <c r="Q522" s="795"/>
      <c r="R522" s="795"/>
      <c r="S522" s="795"/>
      <c r="T522" s="795"/>
      <c r="U522" s="795"/>
      <c r="V522" s="795"/>
      <c r="W522" s="795"/>
      <c r="X522" s="795"/>
      <c r="Y522" s="795"/>
    </row>
    <row r="523" spans="1:25" ht="17.25" customHeight="1" x14ac:dyDescent="0.25">
      <c r="A523" s="796"/>
      <c r="B523" s="842"/>
      <c r="C523" s="843"/>
      <c r="D523" s="843"/>
      <c r="E523" s="794"/>
      <c r="F523" s="795"/>
      <c r="G523" s="795"/>
      <c r="H523" s="795"/>
      <c r="I523" s="795"/>
      <c r="J523" s="795"/>
      <c r="K523" s="795"/>
      <c r="L523" s="795"/>
      <c r="M523" s="795"/>
      <c r="N523" s="795"/>
      <c r="O523" s="795"/>
      <c r="P523" s="795"/>
      <c r="Q523" s="795"/>
      <c r="R523" s="795"/>
      <c r="S523" s="795"/>
      <c r="T523" s="795"/>
      <c r="U523" s="795"/>
      <c r="V523" s="795"/>
      <c r="W523" s="795"/>
      <c r="X523" s="795"/>
      <c r="Y523" s="795"/>
    </row>
    <row r="524" spans="1:25" ht="17.25" customHeight="1" x14ac:dyDescent="0.25">
      <c r="A524" s="796"/>
      <c r="B524" s="842"/>
      <c r="C524" s="843"/>
      <c r="D524" s="843"/>
      <c r="E524" s="794"/>
      <c r="F524" s="795"/>
      <c r="G524" s="795"/>
      <c r="H524" s="795"/>
      <c r="I524" s="795"/>
      <c r="J524" s="795"/>
      <c r="K524" s="795"/>
      <c r="L524" s="795"/>
      <c r="M524" s="795"/>
      <c r="N524" s="795"/>
      <c r="O524" s="795"/>
      <c r="P524" s="795"/>
      <c r="Q524" s="795"/>
      <c r="R524" s="795"/>
      <c r="S524" s="795"/>
      <c r="T524" s="795"/>
      <c r="U524" s="795"/>
      <c r="V524" s="795"/>
      <c r="W524" s="795"/>
      <c r="X524" s="795"/>
      <c r="Y524" s="795"/>
    </row>
    <row r="525" spans="1:25" ht="17.25" customHeight="1" x14ac:dyDescent="0.25">
      <c r="A525" s="796"/>
      <c r="B525" s="842"/>
      <c r="C525" s="843"/>
      <c r="D525" s="843"/>
      <c r="E525" s="794"/>
      <c r="F525" s="795"/>
      <c r="G525" s="795"/>
      <c r="H525" s="795"/>
      <c r="I525" s="795"/>
      <c r="J525" s="795"/>
      <c r="K525" s="795"/>
      <c r="L525" s="795"/>
      <c r="M525" s="795"/>
      <c r="N525" s="795"/>
      <c r="O525" s="795"/>
      <c r="P525" s="795"/>
      <c r="Q525" s="795"/>
      <c r="R525" s="795"/>
      <c r="S525" s="795"/>
      <c r="T525" s="795"/>
      <c r="U525" s="795"/>
      <c r="V525" s="795"/>
      <c r="W525" s="795"/>
      <c r="X525" s="795"/>
      <c r="Y525" s="795"/>
    </row>
    <row r="526" spans="1:25" ht="17.25" customHeight="1" x14ac:dyDescent="0.25">
      <c r="A526" s="796"/>
      <c r="B526" s="842"/>
      <c r="C526" s="843"/>
      <c r="D526" s="843"/>
      <c r="E526" s="794"/>
      <c r="F526" s="795"/>
      <c r="G526" s="795"/>
      <c r="H526" s="795"/>
      <c r="I526" s="795"/>
      <c r="J526" s="795"/>
      <c r="K526" s="795"/>
      <c r="L526" s="795"/>
      <c r="M526" s="795"/>
      <c r="N526" s="795"/>
      <c r="O526" s="795"/>
      <c r="P526" s="795"/>
      <c r="Q526" s="795"/>
      <c r="R526" s="795"/>
      <c r="S526" s="795"/>
      <c r="T526" s="795"/>
      <c r="U526" s="795"/>
      <c r="V526" s="795"/>
      <c r="W526" s="795"/>
      <c r="X526" s="795"/>
      <c r="Y526" s="795"/>
    </row>
    <row r="527" spans="1:25" ht="17.25" customHeight="1" x14ac:dyDescent="0.25">
      <c r="A527" s="796"/>
      <c r="B527" s="842"/>
      <c r="C527" s="843"/>
      <c r="D527" s="843"/>
      <c r="E527" s="794"/>
      <c r="F527" s="795"/>
      <c r="G527" s="795"/>
      <c r="H527" s="795"/>
      <c r="I527" s="795"/>
      <c r="J527" s="795"/>
      <c r="K527" s="795"/>
      <c r="L527" s="795"/>
      <c r="M527" s="795"/>
      <c r="N527" s="795"/>
      <c r="O527" s="795"/>
      <c r="P527" s="795"/>
      <c r="Q527" s="795"/>
      <c r="R527" s="795"/>
      <c r="S527" s="795"/>
      <c r="T527" s="795"/>
      <c r="U527" s="795"/>
      <c r="V527" s="795"/>
      <c r="W527" s="795"/>
      <c r="X527" s="795"/>
      <c r="Y527" s="795"/>
    </row>
    <row r="528" spans="1:25" ht="17.25" customHeight="1" x14ac:dyDescent="0.25">
      <c r="A528" s="796"/>
      <c r="B528" s="842"/>
      <c r="C528" s="843"/>
      <c r="D528" s="843"/>
      <c r="E528" s="794"/>
      <c r="F528" s="795"/>
      <c r="G528" s="795"/>
      <c r="H528" s="795"/>
      <c r="I528" s="795"/>
      <c r="J528" s="795"/>
      <c r="K528" s="795"/>
      <c r="L528" s="795"/>
      <c r="M528" s="795"/>
      <c r="N528" s="795"/>
      <c r="O528" s="795"/>
      <c r="P528" s="795"/>
      <c r="Q528" s="795"/>
      <c r="R528" s="795"/>
      <c r="S528" s="795"/>
      <c r="T528" s="795"/>
      <c r="U528" s="795"/>
      <c r="V528" s="795"/>
      <c r="W528" s="795"/>
      <c r="X528" s="795"/>
      <c r="Y528" s="795"/>
    </row>
    <row r="529" spans="1:25" ht="17.25" customHeight="1" x14ac:dyDescent="0.25">
      <c r="A529" s="796"/>
      <c r="B529" s="842"/>
      <c r="C529" s="843"/>
      <c r="D529" s="843"/>
      <c r="E529" s="794"/>
      <c r="F529" s="795"/>
      <c r="G529" s="795"/>
      <c r="H529" s="795"/>
      <c r="I529" s="795"/>
      <c r="J529" s="795"/>
      <c r="K529" s="795"/>
      <c r="L529" s="795"/>
      <c r="M529" s="795"/>
      <c r="N529" s="795"/>
      <c r="O529" s="795"/>
      <c r="P529" s="795"/>
      <c r="Q529" s="795"/>
      <c r="R529" s="795"/>
      <c r="S529" s="795"/>
      <c r="T529" s="795"/>
      <c r="U529" s="795"/>
      <c r="V529" s="795"/>
      <c r="W529" s="795"/>
      <c r="X529" s="795"/>
      <c r="Y529" s="795"/>
    </row>
    <row r="530" spans="1:25" ht="17.25" customHeight="1" x14ac:dyDescent="0.25">
      <c r="A530" s="796"/>
      <c r="B530" s="842"/>
      <c r="C530" s="843"/>
      <c r="D530" s="843"/>
      <c r="E530" s="794"/>
      <c r="F530" s="795"/>
      <c r="G530" s="795"/>
      <c r="H530" s="795"/>
      <c r="I530" s="795"/>
      <c r="J530" s="795"/>
      <c r="K530" s="795"/>
      <c r="L530" s="795"/>
      <c r="M530" s="795"/>
      <c r="N530" s="795"/>
      <c r="O530" s="795"/>
      <c r="P530" s="795"/>
      <c r="Q530" s="795"/>
      <c r="R530" s="795"/>
      <c r="S530" s="795"/>
      <c r="T530" s="795"/>
      <c r="U530" s="795"/>
      <c r="V530" s="795"/>
      <c r="W530" s="795"/>
      <c r="X530" s="795"/>
      <c r="Y530" s="795"/>
    </row>
    <row r="531" spans="1:25" ht="17.25" customHeight="1" x14ac:dyDescent="0.25">
      <c r="A531" s="796"/>
      <c r="B531" s="842"/>
      <c r="C531" s="843"/>
      <c r="D531" s="843"/>
      <c r="E531" s="794"/>
      <c r="F531" s="795"/>
      <c r="G531" s="795"/>
      <c r="H531" s="795"/>
      <c r="I531" s="795"/>
      <c r="J531" s="795"/>
      <c r="K531" s="795"/>
      <c r="L531" s="795"/>
      <c r="M531" s="795"/>
      <c r="N531" s="795"/>
      <c r="O531" s="795"/>
      <c r="P531" s="795"/>
      <c r="Q531" s="795"/>
      <c r="R531" s="795"/>
      <c r="S531" s="795"/>
      <c r="T531" s="795"/>
      <c r="U531" s="795"/>
      <c r="V531" s="795"/>
      <c r="W531" s="795"/>
      <c r="X531" s="795"/>
      <c r="Y531" s="795"/>
    </row>
    <row r="532" spans="1:25" ht="17.25" customHeight="1" x14ac:dyDescent="0.25">
      <c r="A532" s="796"/>
      <c r="B532" s="842"/>
      <c r="C532" s="843"/>
      <c r="D532" s="843"/>
      <c r="E532" s="794"/>
      <c r="F532" s="795"/>
      <c r="G532" s="795"/>
      <c r="H532" s="795"/>
      <c r="I532" s="795"/>
      <c r="J532" s="795"/>
      <c r="K532" s="795"/>
      <c r="L532" s="795"/>
      <c r="M532" s="795"/>
      <c r="N532" s="795"/>
      <c r="O532" s="795"/>
      <c r="P532" s="795"/>
      <c r="Q532" s="795"/>
      <c r="R532" s="795"/>
      <c r="S532" s="795"/>
      <c r="T532" s="795"/>
      <c r="U532" s="795"/>
      <c r="V532" s="795"/>
      <c r="W532" s="795"/>
      <c r="X532" s="795"/>
      <c r="Y532" s="795"/>
    </row>
    <row r="533" spans="1:25" ht="17.25" customHeight="1" x14ac:dyDescent="0.25">
      <c r="A533" s="796"/>
      <c r="B533" s="842"/>
      <c r="C533" s="843"/>
      <c r="D533" s="843"/>
      <c r="E533" s="794"/>
      <c r="F533" s="795"/>
      <c r="G533" s="795"/>
      <c r="H533" s="795"/>
      <c r="I533" s="795"/>
      <c r="J533" s="795"/>
      <c r="K533" s="795"/>
      <c r="L533" s="795"/>
      <c r="M533" s="795"/>
      <c r="N533" s="795"/>
      <c r="O533" s="795"/>
      <c r="P533" s="795"/>
      <c r="Q533" s="795"/>
      <c r="R533" s="795"/>
      <c r="S533" s="795"/>
      <c r="T533" s="795"/>
      <c r="U533" s="795"/>
      <c r="V533" s="795"/>
      <c r="W533" s="795"/>
      <c r="X533" s="795"/>
      <c r="Y533" s="795"/>
    </row>
    <row r="534" spans="1:25" ht="17.25" customHeight="1" x14ac:dyDescent="0.25">
      <c r="A534" s="796"/>
      <c r="B534" s="842"/>
      <c r="C534" s="843"/>
      <c r="D534" s="843"/>
      <c r="E534" s="794"/>
      <c r="F534" s="795"/>
      <c r="G534" s="795"/>
      <c r="H534" s="795"/>
      <c r="I534" s="795"/>
      <c r="J534" s="795"/>
      <c r="K534" s="795"/>
      <c r="L534" s="795"/>
      <c r="M534" s="795"/>
      <c r="N534" s="795"/>
      <c r="O534" s="795"/>
      <c r="P534" s="795"/>
      <c r="Q534" s="795"/>
      <c r="R534" s="795"/>
      <c r="S534" s="795"/>
      <c r="T534" s="795"/>
      <c r="U534" s="795"/>
      <c r="V534" s="795"/>
      <c r="W534" s="795"/>
      <c r="X534" s="795"/>
      <c r="Y534" s="795"/>
    </row>
    <row r="535" spans="1:25" ht="17.25" customHeight="1" x14ac:dyDescent="0.25">
      <c r="A535" s="796"/>
      <c r="B535" s="842"/>
      <c r="C535" s="843"/>
      <c r="D535" s="843"/>
      <c r="E535" s="794"/>
      <c r="F535" s="795"/>
      <c r="G535" s="795"/>
      <c r="H535" s="795"/>
      <c r="I535" s="795"/>
      <c r="J535" s="795"/>
      <c r="K535" s="795"/>
      <c r="L535" s="795"/>
      <c r="M535" s="795"/>
      <c r="N535" s="795"/>
      <c r="O535" s="795"/>
      <c r="P535" s="795"/>
      <c r="Q535" s="795"/>
      <c r="R535" s="795"/>
      <c r="S535" s="795"/>
      <c r="T535" s="795"/>
      <c r="U535" s="795"/>
      <c r="V535" s="795"/>
      <c r="W535" s="795"/>
      <c r="X535" s="795"/>
      <c r="Y535" s="795"/>
    </row>
    <row r="536" spans="1:25" ht="17.25" customHeight="1" x14ac:dyDescent="0.25">
      <c r="A536" s="796"/>
      <c r="B536" s="842"/>
      <c r="C536" s="843"/>
      <c r="D536" s="843"/>
      <c r="E536" s="794"/>
      <c r="F536" s="795"/>
      <c r="G536" s="795"/>
      <c r="H536" s="795"/>
      <c r="I536" s="795"/>
      <c r="J536" s="795"/>
      <c r="K536" s="795"/>
      <c r="L536" s="795"/>
      <c r="M536" s="795"/>
      <c r="N536" s="795"/>
      <c r="O536" s="795"/>
      <c r="P536" s="795"/>
      <c r="Q536" s="795"/>
      <c r="R536" s="795"/>
      <c r="S536" s="795"/>
      <c r="T536" s="795"/>
      <c r="U536" s="795"/>
      <c r="V536" s="795"/>
      <c r="W536" s="795"/>
      <c r="X536" s="795"/>
      <c r="Y536" s="795"/>
    </row>
    <row r="537" spans="1:25" ht="17.25" customHeight="1" x14ac:dyDescent="0.25">
      <c r="A537" s="796"/>
      <c r="B537" s="842"/>
      <c r="C537" s="843"/>
      <c r="D537" s="843"/>
      <c r="E537" s="794"/>
      <c r="F537" s="795"/>
      <c r="G537" s="795"/>
      <c r="H537" s="795"/>
      <c r="I537" s="795"/>
      <c r="J537" s="795"/>
      <c r="K537" s="795"/>
      <c r="L537" s="795"/>
      <c r="M537" s="795"/>
      <c r="N537" s="795"/>
      <c r="O537" s="795"/>
      <c r="P537" s="795"/>
      <c r="Q537" s="795"/>
      <c r="R537" s="795"/>
      <c r="S537" s="795"/>
      <c r="T537" s="795"/>
      <c r="U537" s="795"/>
      <c r="V537" s="795"/>
      <c r="W537" s="795"/>
      <c r="X537" s="795"/>
      <c r="Y537" s="795"/>
    </row>
    <row r="538" spans="1:25" ht="17.25" customHeight="1" x14ac:dyDescent="0.25">
      <c r="A538" s="796"/>
      <c r="B538" s="842"/>
      <c r="C538" s="843"/>
      <c r="D538" s="843"/>
      <c r="E538" s="794"/>
      <c r="F538" s="795"/>
      <c r="G538" s="795"/>
      <c r="H538" s="795"/>
      <c r="I538" s="795"/>
      <c r="J538" s="795"/>
      <c r="K538" s="795"/>
      <c r="L538" s="795"/>
      <c r="M538" s="795"/>
      <c r="N538" s="795"/>
      <c r="O538" s="795"/>
      <c r="P538" s="795"/>
      <c r="Q538" s="795"/>
      <c r="R538" s="795"/>
      <c r="S538" s="795"/>
      <c r="T538" s="795"/>
      <c r="U538" s="795"/>
      <c r="V538" s="795"/>
      <c r="W538" s="795"/>
      <c r="X538" s="795"/>
      <c r="Y538" s="795"/>
    </row>
    <row r="539" spans="1:25" ht="17.25" customHeight="1" x14ac:dyDescent="0.25">
      <c r="A539" s="796"/>
      <c r="B539" s="842"/>
      <c r="C539" s="843"/>
      <c r="D539" s="843"/>
      <c r="E539" s="794"/>
      <c r="F539" s="795"/>
      <c r="G539" s="795"/>
      <c r="H539" s="795"/>
      <c r="I539" s="795"/>
      <c r="J539" s="795"/>
      <c r="K539" s="795"/>
      <c r="L539" s="795"/>
      <c r="M539" s="795"/>
      <c r="N539" s="795"/>
      <c r="O539" s="795"/>
      <c r="P539" s="795"/>
      <c r="Q539" s="795"/>
      <c r="R539" s="795"/>
      <c r="S539" s="795"/>
      <c r="T539" s="795"/>
      <c r="U539" s="795"/>
      <c r="V539" s="795"/>
      <c r="W539" s="795"/>
      <c r="X539" s="795"/>
      <c r="Y539" s="795"/>
    </row>
    <row r="540" spans="1:25" ht="17.25" customHeight="1" x14ac:dyDescent="0.25">
      <c r="A540" s="796"/>
      <c r="B540" s="842"/>
      <c r="C540" s="843"/>
      <c r="D540" s="843"/>
      <c r="E540" s="794"/>
      <c r="F540" s="795"/>
      <c r="G540" s="795"/>
      <c r="H540" s="795"/>
      <c r="I540" s="795"/>
      <c r="J540" s="795"/>
      <c r="K540" s="795"/>
      <c r="L540" s="795"/>
      <c r="M540" s="795"/>
      <c r="N540" s="795"/>
      <c r="O540" s="795"/>
      <c r="P540" s="795"/>
      <c r="Q540" s="795"/>
      <c r="R540" s="795"/>
      <c r="S540" s="795"/>
      <c r="T540" s="795"/>
      <c r="U540" s="795"/>
      <c r="V540" s="795"/>
      <c r="W540" s="795"/>
      <c r="X540" s="795"/>
      <c r="Y540" s="795"/>
    </row>
    <row r="541" spans="1:25" ht="17.25" customHeight="1" x14ac:dyDescent="0.25">
      <c r="A541" s="796"/>
      <c r="B541" s="842"/>
      <c r="C541" s="843"/>
      <c r="D541" s="843"/>
      <c r="E541" s="794"/>
      <c r="F541" s="795"/>
      <c r="G541" s="795"/>
      <c r="H541" s="795"/>
      <c r="I541" s="795"/>
      <c r="J541" s="795"/>
      <c r="K541" s="795"/>
      <c r="L541" s="795"/>
      <c r="M541" s="795"/>
      <c r="N541" s="795"/>
      <c r="O541" s="795"/>
      <c r="P541" s="795"/>
      <c r="Q541" s="795"/>
      <c r="R541" s="795"/>
      <c r="S541" s="795"/>
      <c r="T541" s="795"/>
      <c r="U541" s="795"/>
      <c r="V541" s="795"/>
      <c r="W541" s="795"/>
      <c r="X541" s="795"/>
      <c r="Y541" s="795"/>
    </row>
    <row r="542" spans="1:25" ht="17.25" customHeight="1" x14ac:dyDescent="0.25">
      <c r="A542" s="796"/>
      <c r="B542" s="842"/>
      <c r="C542" s="843"/>
      <c r="D542" s="843"/>
      <c r="E542" s="794"/>
      <c r="F542" s="795"/>
      <c r="G542" s="795"/>
      <c r="H542" s="795"/>
      <c r="I542" s="795"/>
      <c r="J542" s="795"/>
      <c r="K542" s="795"/>
      <c r="L542" s="795"/>
      <c r="M542" s="795"/>
      <c r="N542" s="795"/>
      <c r="O542" s="795"/>
      <c r="P542" s="795"/>
      <c r="Q542" s="795"/>
      <c r="R542" s="795"/>
      <c r="S542" s="795"/>
      <c r="T542" s="795"/>
      <c r="U542" s="795"/>
      <c r="V542" s="795"/>
      <c r="W542" s="795"/>
      <c r="X542" s="795"/>
      <c r="Y542" s="795"/>
    </row>
    <row r="543" spans="1:25" ht="17.25" customHeight="1" x14ac:dyDescent="0.25">
      <c r="A543" s="796"/>
      <c r="B543" s="842"/>
      <c r="C543" s="843"/>
      <c r="D543" s="843"/>
      <c r="E543" s="794"/>
      <c r="F543" s="795"/>
      <c r="G543" s="795"/>
      <c r="H543" s="795"/>
      <c r="I543" s="795"/>
      <c r="J543" s="795"/>
      <c r="K543" s="795"/>
      <c r="L543" s="795"/>
      <c r="M543" s="795"/>
      <c r="N543" s="795"/>
      <c r="O543" s="795"/>
      <c r="P543" s="795"/>
      <c r="Q543" s="795"/>
      <c r="R543" s="795"/>
      <c r="S543" s="795"/>
      <c r="T543" s="795"/>
      <c r="U543" s="795"/>
      <c r="V543" s="795"/>
      <c r="W543" s="795"/>
      <c r="X543" s="795"/>
      <c r="Y543" s="795"/>
    </row>
    <row r="544" spans="1:25" ht="17.25" customHeight="1" x14ac:dyDescent="0.25">
      <c r="A544" s="796"/>
      <c r="B544" s="842"/>
      <c r="C544" s="843"/>
      <c r="D544" s="843"/>
      <c r="E544" s="794"/>
      <c r="F544" s="795"/>
      <c r="G544" s="795"/>
      <c r="H544" s="795"/>
      <c r="I544" s="795"/>
      <c r="J544" s="795"/>
      <c r="K544" s="795"/>
      <c r="L544" s="795"/>
      <c r="M544" s="795"/>
      <c r="N544" s="795"/>
      <c r="O544" s="795"/>
      <c r="P544" s="795"/>
      <c r="Q544" s="795"/>
      <c r="R544" s="795"/>
      <c r="S544" s="795"/>
      <c r="T544" s="795"/>
      <c r="U544" s="795"/>
      <c r="V544" s="795"/>
      <c r="W544" s="795"/>
      <c r="X544" s="795"/>
      <c r="Y544" s="795"/>
    </row>
    <row r="545" spans="1:25" ht="17.25" customHeight="1" x14ac:dyDescent="0.25">
      <c r="A545" s="796"/>
      <c r="B545" s="842"/>
      <c r="C545" s="843"/>
      <c r="D545" s="843"/>
      <c r="E545" s="794"/>
      <c r="F545" s="795"/>
      <c r="G545" s="795"/>
      <c r="H545" s="795"/>
      <c r="I545" s="795"/>
      <c r="J545" s="795"/>
      <c r="K545" s="795"/>
      <c r="L545" s="795"/>
      <c r="M545" s="795"/>
      <c r="N545" s="795"/>
      <c r="O545" s="795"/>
      <c r="P545" s="795"/>
      <c r="Q545" s="795"/>
      <c r="R545" s="795"/>
      <c r="S545" s="795"/>
      <c r="T545" s="795"/>
      <c r="U545" s="795"/>
      <c r="V545" s="795"/>
      <c r="W545" s="795"/>
      <c r="X545" s="795"/>
      <c r="Y545" s="795"/>
    </row>
    <row r="546" spans="1:25" ht="17.25" customHeight="1" x14ac:dyDescent="0.25">
      <c r="A546" s="796"/>
      <c r="B546" s="842"/>
      <c r="C546" s="843"/>
      <c r="D546" s="843"/>
      <c r="E546" s="794"/>
      <c r="F546" s="795"/>
      <c r="G546" s="795"/>
      <c r="H546" s="795"/>
      <c r="I546" s="795"/>
      <c r="J546" s="795"/>
      <c r="K546" s="795"/>
      <c r="L546" s="795"/>
      <c r="M546" s="795"/>
      <c r="N546" s="795"/>
      <c r="O546" s="795"/>
      <c r="P546" s="795"/>
      <c r="Q546" s="795"/>
      <c r="R546" s="795"/>
      <c r="S546" s="795"/>
      <c r="T546" s="795"/>
      <c r="U546" s="795"/>
      <c r="V546" s="795"/>
      <c r="W546" s="795"/>
      <c r="X546" s="795"/>
      <c r="Y546" s="795"/>
    </row>
    <row r="547" spans="1:25" ht="17.25" customHeight="1" x14ac:dyDescent="0.25">
      <c r="A547" s="796"/>
      <c r="B547" s="842"/>
      <c r="C547" s="843"/>
      <c r="D547" s="843"/>
      <c r="E547" s="794"/>
      <c r="F547" s="795"/>
      <c r="G547" s="795"/>
      <c r="H547" s="795"/>
      <c r="I547" s="795"/>
      <c r="J547" s="795"/>
      <c r="K547" s="795"/>
      <c r="L547" s="795"/>
      <c r="M547" s="795"/>
      <c r="N547" s="795"/>
      <c r="O547" s="795"/>
      <c r="P547" s="795"/>
      <c r="Q547" s="795"/>
      <c r="R547" s="795"/>
      <c r="S547" s="795"/>
      <c r="T547" s="795"/>
      <c r="U547" s="795"/>
      <c r="V547" s="795"/>
      <c r="W547" s="795"/>
      <c r="X547" s="795"/>
      <c r="Y547" s="795"/>
    </row>
    <row r="548" spans="1:25" ht="17.25" customHeight="1" x14ac:dyDescent="0.25">
      <c r="A548" s="796"/>
      <c r="B548" s="842"/>
      <c r="C548" s="843"/>
      <c r="D548" s="843"/>
      <c r="E548" s="794"/>
      <c r="F548" s="795"/>
      <c r="G548" s="795"/>
      <c r="H548" s="795"/>
      <c r="I548" s="795"/>
      <c r="J548" s="795"/>
      <c r="K548" s="795"/>
      <c r="L548" s="795"/>
      <c r="M548" s="795"/>
      <c r="N548" s="795"/>
      <c r="O548" s="795"/>
      <c r="P548" s="795"/>
      <c r="Q548" s="795"/>
      <c r="R548" s="795"/>
      <c r="S548" s="795"/>
      <c r="T548" s="795"/>
      <c r="U548" s="795"/>
      <c r="V548" s="795"/>
      <c r="W548" s="795"/>
      <c r="X548" s="795"/>
      <c r="Y548" s="795"/>
    </row>
    <row r="549" spans="1:25" ht="17.25" customHeight="1" x14ac:dyDescent="0.25">
      <c r="A549" s="796"/>
      <c r="B549" s="842"/>
      <c r="C549" s="843"/>
      <c r="D549" s="843"/>
      <c r="E549" s="794"/>
      <c r="F549" s="795"/>
      <c r="G549" s="795"/>
      <c r="H549" s="795"/>
      <c r="I549" s="795"/>
      <c r="J549" s="795"/>
      <c r="K549" s="795"/>
      <c r="L549" s="795"/>
      <c r="M549" s="795"/>
      <c r="N549" s="795"/>
      <c r="O549" s="795"/>
      <c r="P549" s="795"/>
      <c r="Q549" s="795"/>
      <c r="R549" s="795"/>
      <c r="S549" s="795"/>
      <c r="T549" s="795"/>
      <c r="U549" s="795"/>
      <c r="V549" s="795"/>
      <c r="W549" s="795"/>
      <c r="X549" s="795"/>
      <c r="Y549" s="795"/>
    </row>
    <row r="550" spans="1:25" ht="17.25" customHeight="1" x14ac:dyDescent="0.25">
      <c r="A550" s="796"/>
      <c r="B550" s="842"/>
      <c r="C550" s="843"/>
      <c r="D550" s="843"/>
      <c r="E550" s="794"/>
      <c r="F550" s="795"/>
      <c r="G550" s="795"/>
      <c r="H550" s="795"/>
      <c r="I550" s="795"/>
      <c r="J550" s="795"/>
      <c r="K550" s="795"/>
      <c r="L550" s="795"/>
      <c r="M550" s="795"/>
      <c r="N550" s="795"/>
      <c r="O550" s="795"/>
      <c r="P550" s="795"/>
      <c r="Q550" s="795"/>
      <c r="R550" s="795"/>
      <c r="S550" s="795"/>
      <c r="T550" s="795"/>
      <c r="U550" s="795"/>
      <c r="V550" s="795"/>
      <c r="W550" s="795"/>
      <c r="X550" s="795"/>
      <c r="Y550" s="795"/>
    </row>
    <row r="551" spans="1:25" ht="17.25" customHeight="1" x14ac:dyDescent="0.25">
      <c r="A551" s="796"/>
      <c r="B551" s="842"/>
      <c r="C551" s="843"/>
      <c r="D551" s="843"/>
      <c r="E551" s="794"/>
      <c r="F551" s="795"/>
      <c r="G551" s="795"/>
      <c r="H551" s="795"/>
      <c r="I551" s="795"/>
      <c r="J551" s="795"/>
      <c r="K551" s="795"/>
      <c r="L551" s="795"/>
      <c r="M551" s="795"/>
      <c r="N551" s="795"/>
      <c r="O551" s="795"/>
      <c r="P551" s="795"/>
      <c r="Q551" s="795"/>
      <c r="R551" s="795"/>
      <c r="S551" s="795"/>
      <c r="T551" s="795"/>
      <c r="U551" s="795"/>
      <c r="V551" s="795"/>
      <c r="W551" s="795"/>
      <c r="X551" s="795"/>
      <c r="Y551" s="795"/>
    </row>
    <row r="552" spans="1:25" ht="17.25" customHeight="1" x14ac:dyDescent="0.25">
      <c r="A552" s="796"/>
      <c r="B552" s="842"/>
      <c r="C552" s="843"/>
      <c r="D552" s="843"/>
      <c r="E552" s="794"/>
      <c r="F552" s="795"/>
      <c r="G552" s="795"/>
      <c r="H552" s="795"/>
      <c r="I552" s="795"/>
      <c r="J552" s="795"/>
      <c r="K552" s="795"/>
      <c r="L552" s="795"/>
      <c r="M552" s="795"/>
      <c r="N552" s="795"/>
      <c r="O552" s="795"/>
      <c r="P552" s="795"/>
      <c r="Q552" s="795"/>
      <c r="R552" s="795"/>
      <c r="S552" s="795"/>
      <c r="T552" s="795"/>
      <c r="U552" s="795"/>
      <c r="V552" s="795"/>
      <c r="W552" s="795"/>
      <c r="X552" s="795"/>
      <c r="Y552" s="795"/>
    </row>
    <row r="553" spans="1:25" ht="17.25" customHeight="1" x14ac:dyDescent="0.25">
      <c r="A553" s="796"/>
      <c r="B553" s="842"/>
      <c r="C553" s="843"/>
      <c r="D553" s="843"/>
      <c r="E553" s="794"/>
      <c r="F553" s="795"/>
      <c r="G553" s="795"/>
      <c r="H553" s="795"/>
      <c r="I553" s="795"/>
      <c r="J553" s="795"/>
      <c r="K553" s="795"/>
      <c r="L553" s="795"/>
      <c r="M553" s="795"/>
      <c r="N553" s="795"/>
      <c r="O553" s="795"/>
      <c r="P553" s="795"/>
      <c r="Q553" s="795"/>
      <c r="R553" s="795"/>
      <c r="S553" s="795"/>
      <c r="T553" s="795"/>
      <c r="U553" s="795"/>
      <c r="V553" s="795"/>
      <c r="W553" s="795"/>
      <c r="X553" s="795"/>
      <c r="Y553" s="795"/>
    </row>
    <row r="554" spans="1:25" ht="17.25" customHeight="1" x14ac:dyDescent="0.25">
      <c r="A554" s="796"/>
      <c r="B554" s="842"/>
      <c r="C554" s="843"/>
      <c r="D554" s="843"/>
      <c r="E554" s="794"/>
      <c r="F554" s="795"/>
      <c r="G554" s="795"/>
      <c r="H554" s="795"/>
      <c r="I554" s="795"/>
      <c r="J554" s="795"/>
      <c r="K554" s="795"/>
      <c r="L554" s="795"/>
      <c r="M554" s="795"/>
      <c r="N554" s="795"/>
      <c r="O554" s="795"/>
      <c r="P554" s="795"/>
      <c r="Q554" s="795"/>
      <c r="R554" s="795"/>
      <c r="S554" s="795"/>
      <c r="T554" s="795"/>
      <c r="U554" s="795"/>
      <c r="V554" s="795"/>
      <c r="W554" s="795"/>
      <c r="X554" s="795"/>
      <c r="Y554" s="795"/>
    </row>
    <row r="555" spans="1:25" ht="17.25" customHeight="1" x14ac:dyDescent="0.25">
      <c r="A555" s="796"/>
      <c r="B555" s="842"/>
      <c r="C555" s="843"/>
      <c r="D555" s="843"/>
      <c r="E555" s="794"/>
      <c r="F555" s="795"/>
      <c r="G555" s="795"/>
      <c r="H555" s="795"/>
      <c r="I555" s="795"/>
      <c r="J555" s="795"/>
      <c r="K555" s="795"/>
      <c r="L555" s="795"/>
      <c r="M555" s="795"/>
      <c r="N555" s="795"/>
      <c r="O555" s="795"/>
      <c r="P555" s="795"/>
      <c r="Q555" s="795"/>
      <c r="R555" s="795"/>
      <c r="S555" s="795"/>
      <c r="T555" s="795"/>
      <c r="U555" s="795"/>
      <c r="V555" s="795"/>
      <c r="W555" s="795"/>
      <c r="X555" s="795"/>
      <c r="Y555" s="795"/>
    </row>
    <row r="556" spans="1:25" ht="17.25" customHeight="1" x14ac:dyDescent="0.25">
      <c r="A556" s="796"/>
      <c r="B556" s="842"/>
      <c r="C556" s="843"/>
      <c r="D556" s="843"/>
      <c r="E556" s="794"/>
      <c r="F556" s="795"/>
      <c r="G556" s="795"/>
      <c r="H556" s="795"/>
      <c r="I556" s="795"/>
      <c r="J556" s="795"/>
      <c r="K556" s="795"/>
      <c r="L556" s="795"/>
      <c r="M556" s="795"/>
      <c r="N556" s="795"/>
      <c r="O556" s="795"/>
      <c r="P556" s="795"/>
      <c r="Q556" s="795"/>
      <c r="R556" s="795"/>
      <c r="S556" s="795"/>
      <c r="T556" s="795"/>
      <c r="U556" s="795"/>
      <c r="V556" s="795"/>
      <c r="W556" s="795"/>
      <c r="X556" s="795"/>
      <c r="Y556" s="795"/>
    </row>
    <row r="557" spans="1:25" ht="17.25" customHeight="1" x14ac:dyDescent="0.25">
      <c r="A557" s="796"/>
      <c r="B557" s="842"/>
      <c r="C557" s="843"/>
      <c r="D557" s="843"/>
      <c r="E557" s="794"/>
      <c r="F557" s="795"/>
      <c r="G557" s="795"/>
      <c r="H557" s="795"/>
      <c r="I557" s="795"/>
      <c r="J557" s="795"/>
      <c r="K557" s="795"/>
      <c r="L557" s="795"/>
      <c r="M557" s="795"/>
      <c r="N557" s="795"/>
      <c r="O557" s="795"/>
      <c r="P557" s="795"/>
      <c r="Q557" s="795"/>
      <c r="R557" s="795"/>
      <c r="S557" s="795"/>
      <c r="T557" s="795"/>
      <c r="U557" s="795"/>
      <c r="V557" s="795"/>
      <c r="W557" s="795"/>
      <c r="X557" s="795"/>
      <c r="Y557" s="795"/>
    </row>
    <row r="558" spans="1:25" ht="17.25" customHeight="1" x14ac:dyDescent="0.25">
      <c r="A558" s="796"/>
      <c r="B558" s="842"/>
      <c r="C558" s="843"/>
      <c r="D558" s="843"/>
      <c r="E558" s="794"/>
      <c r="F558" s="795"/>
      <c r="G558" s="795"/>
      <c r="H558" s="795"/>
      <c r="I558" s="795"/>
      <c r="J558" s="795"/>
      <c r="K558" s="795"/>
      <c r="L558" s="795"/>
      <c r="M558" s="795"/>
      <c r="N558" s="795"/>
      <c r="O558" s="795"/>
      <c r="P558" s="795"/>
      <c r="Q558" s="795"/>
      <c r="R558" s="795"/>
      <c r="S558" s="795"/>
      <c r="T558" s="795"/>
      <c r="U558" s="795"/>
      <c r="V558" s="795"/>
      <c r="W558" s="795"/>
      <c r="X558" s="795"/>
      <c r="Y558" s="795"/>
    </row>
    <row r="559" spans="1:25" ht="17.25" customHeight="1" x14ac:dyDescent="0.25">
      <c r="A559" s="796"/>
      <c r="B559" s="842"/>
      <c r="C559" s="843"/>
      <c r="D559" s="843"/>
      <c r="E559" s="794"/>
      <c r="F559" s="795"/>
      <c r="G559" s="795"/>
      <c r="H559" s="795"/>
      <c r="I559" s="795"/>
      <c r="J559" s="795"/>
      <c r="K559" s="795"/>
      <c r="L559" s="795"/>
      <c r="M559" s="795"/>
      <c r="N559" s="795"/>
      <c r="O559" s="795"/>
      <c r="P559" s="795"/>
      <c r="Q559" s="795"/>
      <c r="R559" s="795"/>
      <c r="S559" s="795"/>
      <c r="T559" s="795"/>
      <c r="U559" s="795"/>
      <c r="V559" s="795"/>
      <c r="W559" s="795"/>
      <c r="X559" s="795"/>
      <c r="Y559" s="795"/>
    </row>
    <row r="560" spans="1:25" ht="17.25" customHeight="1" x14ac:dyDescent="0.25">
      <c r="A560" s="796"/>
      <c r="B560" s="842"/>
      <c r="C560" s="843"/>
      <c r="D560" s="843"/>
      <c r="E560" s="794"/>
      <c r="F560" s="795"/>
      <c r="G560" s="795"/>
      <c r="H560" s="795"/>
      <c r="I560" s="795"/>
      <c r="J560" s="795"/>
      <c r="K560" s="795"/>
      <c r="L560" s="795"/>
      <c r="M560" s="795"/>
      <c r="N560" s="795"/>
      <c r="O560" s="795"/>
      <c r="P560" s="795"/>
      <c r="Q560" s="795"/>
      <c r="R560" s="795"/>
      <c r="S560" s="795"/>
      <c r="T560" s="795"/>
      <c r="U560" s="795"/>
      <c r="V560" s="795"/>
      <c r="W560" s="795"/>
      <c r="X560" s="795"/>
      <c r="Y560" s="795"/>
    </row>
    <row r="561" spans="1:25" ht="17.25" customHeight="1" x14ac:dyDescent="0.25">
      <c r="A561" s="796"/>
      <c r="B561" s="842"/>
      <c r="C561" s="843"/>
      <c r="D561" s="843"/>
      <c r="E561" s="794"/>
      <c r="F561" s="795"/>
      <c r="G561" s="795"/>
      <c r="H561" s="795"/>
      <c r="I561" s="795"/>
      <c r="J561" s="795"/>
      <c r="K561" s="795"/>
      <c r="L561" s="795"/>
      <c r="M561" s="795"/>
      <c r="N561" s="795"/>
      <c r="O561" s="795"/>
      <c r="P561" s="795"/>
      <c r="Q561" s="795"/>
      <c r="R561" s="795"/>
      <c r="S561" s="795"/>
      <c r="T561" s="795"/>
      <c r="U561" s="795"/>
      <c r="V561" s="795"/>
      <c r="W561" s="795"/>
      <c r="X561" s="795"/>
      <c r="Y561" s="795"/>
    </row>
    <row r="562" spans="1:25" ht="17.25" customHeight="1" x14ac:dyDescent="0.25">
      <c r="A562" s="796"/>
      <c r="B562" s="842"/>
      <c r="C562" s="843"/>
      <c r="D562" s="843"/>
      <c r="E562" s="794"/>
      <c r="F562" s="795"/>
      <c r="G562" s="795"/>
      <c r="H562" s="795"/>
      <c r="I562" s="795"/>
      <c r="J562" s="795"/>
      <c r="K562" s="795"/>
      <c r="L562" s="795"/>
      <c r="M562" s="795"/>
      <c r="N562" s="795"/>
      <c r="O562" s="795"/>
      <c r="P562" s="795"/>
      <c r="Q562" s="795"/>
      <c r="R562" s="795"/>
      <c r="S562" s="795"/>
      <c r="T562" s="795"/>
      <c r="U562" s="795"/>
      <c r="V562" s="795"/>
      <c r="W562" s="795"/>
      <c r="X562" s="795"/>
      <c r="Y562" s="795"/>
    </row>
    <row r="563" spans="1:25" ht="17.25" customHeight="1" x14ac:dyDescent="0.25">
      <c r="A563" s="796"/>
      <c r="B563" s="842"/>
      <c r="C563" s="843"/>
      <c r="D563" s="843"/>
      <c r="E563" s="794"/>
      <c r="F563" s="795"/>
      <c r="G563" s="795"/>
      <c r="H563" s="795"/>
      <c r="I563" s="795"/>
      <c r="J563" s="795"/>
      <c r="K563" s="795"/>
      <c r="L563" s="795"/>
      <c r="M563" s="795"/>
      <c r="N563" s="795"/>
      <c r="O563" s="795"/>
      <c r="P563" s="795"/>
      <c r="Q563" s="795"/>
      <c r="R563" s="795"/>
      <c r="S563" s="795"/>
      <c r="T563" s="795"/>
      <c r="U563" s="795"/>
      <c r="V563" s="795"/>
      <c r="W563" s="795"/>
      <c r="X563" s="795"/>
      <c r="Y563" s="795"/>
    </row>
    <row r="564" spans="1:25" ht="17.25" customHeight="1" x14ac:dyDescent="0.25">
      <c r="A564" s="796"/>
      <c r="B564" s="842"/>
      <c r="C564" s="843"/>
      <c r="D564" s="843"/>
      <c r="E564" s="794"/>
      <c r="F564" s="795"/>
      <c r="G564" s="795"/>
      <c r="H564" s="795"/>
      <c r="I564" s="795"/>
      <c r="J564" s="795"/>
      <c r="K564" s="795"/>
      <c r="L564" s="795"/>
      <c r="M564" s="795"/>
      <c r="N564" s="795"/>
      <c r="O564" s="795"/>
      <c r="P564" s="795"/>
      <c r="Q564" s="795"/>
      <c r="R564" s="795"/>
      <c r="S564" s="795"/>
      <c r="T564" s="795"/>
      <c r="U564" s="795"/>
      <c r="V564" s="795"/>
      <c r="W564" s="795"/>
      <c r="X564" s="795"/>
      <c r="Y564" s="795"/>
    </row>
    <row r="565" spans="1:25" ht="17.25" customHeight="1" x14ac:dyDescent="0.25">
      <c r="A565" s="796"/>
      <c r="B565" s="842"/>
      <c r="C565" s="843"/>
      <c r="D565" s="843"/>
      <c r="E565" s="794"/>
      <c r="F565" s="795"/>
      <c r="G565" s="795"/>
      <c r="H565" s="795"/>
      <c r="I565" s="795"/>
      <c r="J565" s="795"/>
      <c r="K565" s="795"/>
      <c r="L565" s="795"/>
      <c r="M565" s="795"/>
      <c r="N565" s="795"/>
      <c r="O565" s="795"/>
      <c r="P565" s="795"/>
      <c r="Q565" s="795"/>
      <c r="R565" s="795"/>
      <c r="S565" s="795"/>
      <c r="T565" s="795"/>
      <c r="U565" s="795"/>
      <c r="V565" s="795"/>
      <c r="W565" s="795"/>
      <c r="X565" s="795"/>
      <c r="Y565" s="795"/>
    </row>
    <row r="566" spans="1:25" ht="17.25" customHeight="1" x14ac:dyDescent="0.25">
      <c r="A566" s="796"/>
      <c r="B566" s="842"/>
      <c r="C566" s="843"/>
      <c r="D566" s="843"/>
      <c r="E566" s="794"/>
      <c r="F566" s="795"/>
      <c r="G566" s="795"/>
      <c r="H566" s="795"/>
      <c r="I566" s="795"/>
      <c r="J566" s="795"/>
      <c r="K566" s="795"/>
      <c r="L566" s="795"/>
      <c r="M566" s="795"/>
      <c r="N566" s="795"/>
      <c r="O566" s="795"/>
      <c r="P566" s="795"/>
      <c r="Q566" s="795"/>
      <c r="R566" s="795"/>
      <c r="S566" s="795"/>
      <c r="T566" s="795"/>
      <c r="U566" s="795"/>
      <c r="V566" s="795"/>
      <c r="W566" s="795"/>
      <c r="X566" s="795"/>
      <c r="Y566" s="795"/>
    </row>
    <row r="567" spans="1:25" ht="17.25" customHeight="1" x14ac:dyDescent="0.25">
      <c r="A567" s="796"/>
      <c r="B567" s="842"/>
      <c r="C567" s="843"/>
      <c r="D567" s="843"/>
      <c r="E567" s="794"/>
      <c r="F567" s="795"/>
      <c r="G567" s="795"/>
      <c r="H567" s="795"/>
      <c r="I567" s="795"/>
      <c r="J567" s="795"/>
      <c r="K567" s="795"/>
      <c r="L567" s="795"/>
      <c r="M567" s="795"/>
      <c r="N567" s="795"/>
      <c r="O567" s="795"/>
      <c r="P567" s="795"/>
      <c r="Q567" s="795"/>
      <c r="R567" s="795"/>
      <c r="S567" s="795"/>
      <c r="T567" s="795"/>
      <c r="U567" s="795"/>
      <c r="V567" s="795"/>
      <c r="W567" s="795"/>
      <c r="X567" s="795"/>
      <c r="Y567" s="795"/>
    </row>
    <row r="568" spans="1:25" ht="17.25" customHeight="1" x14ac:dyDescent="0.25">
      <c r="A568" s="796"/>
      <c r="B568" s="842"/>
      <c r="C568" s="843"/>
      <c r="D568" s="843"/>
      <c r="E568" s="794"/>
      <c r="F568" s="795"/>
      <c r="G568" s="795"/>
      <c r="H568" s="795"/>
      <c r="I568" s="795"/>
      <c r="J568" s="795"/>
      <c r="K568" s="795"/>
      <c r="L568" s="795"/>
      <c r="M568" s="795"/>
      <c r="N568" s="795"/>
      <c r="O568" s="795"/>
      <c r="P568" s="795"/>
      <c r="Q568" s="795"/>
      <c r="R568" s="795"/>
      <c r="S568" s="795"/>
      <c r="T568" s="795"/>
      <c r="U568" s="795"/>
      <c r="V568" s="795"/>
      <c r="W568" s="795"/>
      <c r="X568" s="795"/>
      <c r="Y568" s="795"/>
    </row>
    <row r="569" spans="1:25" ht="17.25" customHeight="1" x14ac:dyDescent="0.25">
      <c r="A569" s="796"/>
      <c r="B569" s="842"/>
      <c r="C569" s="843"/>
      <c r="D569" s="843"/>
      <c r="E569" s="794"/>
      <c r="F569" s="795"/>
      <c r="G569" s="795"/>
      <c r="H569" s="795"/>
      <c r="I569" s="795"/>
      <c r="J569" s="795"/>
      <c r="K569" s="795"/>
      <c r="L569" s="795"/>
      <c r="M569" s="795"/>
      <c r="N569" s="795"/>
      <c r="O569" s="795"/>
      <c r="P569" s="795"/>
      <c r="Q569" s="795"/>
      <c r="R569" s="795"/>
      <c r="S569" s="795"/>
      <c r="T569" s="795"/>
      <c r="U569" s="795"/>
      <c r="V569" s="795"/>
      <c r="W569" s="795"/>
      <c r="X569" s="795"/>
      <c r="Y569" s="795"/>
    </row>
    <row r="570" spans="1:25" ht="17.25" customHeight="1" x14ac:dyDescent="0.25">
      <c r="A570" s="796"/>
      <c r="B570" s="842"/>
      <c r="C570" s="843"/>
      <c r="D570" s="843"/>
      <c r="E570" s="794"/>
      <c r="F570" s="795"/>
      <c r="G570" s="795"/>
      <c r="H570" s="795"/>
      <c r="I570" s="795"/>
      <c r="J570" s="795"/>
      <c r="K570" s="795"/>
      <c r="L570" s="795"/>
      <c r="M570" s="795"/>
      <c r="N570" s="795"/>
      <c r="O570" s="795"/>
      <c r="P570" s="795"/>
      <c r="Q570" s="795"/>
      <c r="R570" s="795"/>
      <c r="S570" s="795"/>
      <c r="T570" s="795"/>
      <c r="U570" s="795"/>
      <c r="V570" s="795"/>
      <c r="W570" s="795"/>
      <c r="X570" s="795"/>
      <c r="Y570" s="795"/>
    </row>
    <row r="571" spans="1:25" ht="17.25" customHeight="1" x14ac:dyDescent="0.25">
      <c r="A571" s="796"/>
      <c r="B571" s="842"/>
      <c r="C571" s="843"/>
      <c r="D571" s="843"/>
      <c r="E571" s="794"/>
      <c r="F571" s="795"/>
      <c r="G571" s="795"/>
      <c r="H571" s="795"/>
      <c r="I571" s="795"/>
      <c r="J571" s="795"/>
      <c r="K571" s="795"/>
      <c r="L571" s="795"/>
      <c r="M571" s="795"/>
      <c r="N571" s="795"/>
      <c r="O571" s="795"/>
      <c r="P571" s="795"/>
      <c r="Q571" s="795"/>
      <c r="R571" s="795"/>
      <c r="S571" s="795"/>
      <c r="T571" s="795"/>
      <c r="U571" s="795"/>
      <c r="V571" s="795"/>
      <c r="W571" s="795"/>
      <c r="X571" s="795"/>
      <c r="Y571" s="795"/>
    </row>
    <row r="572" spans="1:25" ht="17.25" customHeight="1" x14ac:dyDescent="0.25">
      <c r="A572" s="796"/>
      <c r="B572" s="842"/>
      <c r="C572" s="843"/>
      <c r="D572" s="843"/>
      <c r="E572" s="794"/>
      <c r="F572" s="795"/>
      <c r="G572" s="795"/>
      <c r="H572" s="795"/>
      <c r="I572" s="795"/>
      <c r="J572" s="795"/>
      <c r="K572" s="795"/>
      <c r="L572" s="795"/>
      <c r="M572" s="795"/>
      <c r="N572" s="795"/>
      <c r="O572" s="795"/>
      <c r="P572" s="795"/>
      <c r="Q572" s="795"/>
      <c r="R572" s="795"/>
      <c r="S572" s="795"/>
      <c r="T572" s="795"/>
      <c r="U572" s="795"/>
      <c r="V572" s="795"/>
      <c r="W572" s="795"/>
      <c r="X572" s="795"/>
      <c r="Y572" s="795"/>
    </row>
    <row r="573" spans="1:25" ht="17.25" customHeight="1" x14ac:dyDescent="0.25">
      <c r="A573" s="796"/>
      <c r="B573" s="842"/>
      <c r="C573" s="843"/>
      <c r="D573" s="843"/>
      <c r="E573" s="794"/>
      <c r="F573" s="795"/>
      <c r="G573" s="795"/>
      <c r="H573" s="795"/>
      <c r="I573" s="795"/>
      <c r="J573" s="795"/>
      <c r="K573" s="795"/>
      <c r="L573" s="795"/>
      <c r="M573" s="795"/>
      <c r="N573" s="795"/>
      <c r="O573" s="795"/>
      <c r="P573" s="795"/>
      <c r="Q573" s="795"/>
      <c r="R573" s="795"/>
      <c r="S573" s="795"/>
      <c r="T573" s="795"/>
      <c r="U573" s="795"/>
      <c r="V573" s="795"/>
      <c r="W573" s="795"/>
      <c r="X573" s="795"/>
      <c r="Y573" s="795"/>
    </row>
    <row r="574" spans="1:25" ht="17.25" customHeight="1" x14ac:dyDescent="0.25">
      <c r="A574" s="796"/>
      <c r="B574" s="842"/>
      <c r="C574" s="843"/>
      <c r="D574" s="843"/>
      <c r="E574" s="794"/>
      <c r="F574" s="795"/>
      <c r="G574" s="795"/>
      <c r="H574" s="795"/>
      <c r="I574" s="795"/>
      <c r="J574" s="795"/>
      <c r="K574" s="795"/>
      <c r="L574" s="795"/>
      <c r="M574" s="795"/>
      <c r="N574" s="795"/>
      <c r="O574" s="795"/>
      <c r="P574" s="795"/>
      <c r="Q574" s="795"/>
      <c r="R574" s="795"/>
      <c r="S574" s="795"/>
      <c r="T574" s="795"/>
      <c r="U574" s="795"/>
      <c r="V574" s="795"/>
      <c r="W574" s="795"/>
      <c r="X574" s="795"/>
      <c r="Y574" s="795"/>
    </row>
    <row r="575" spans="1:25" ht="17.25" customHeight="1" x14ac:dyDescent="0.25">
      <c r="A575" s="796"/>
      <c r="B575" s="842"/>
      <c r="C575" s="843"/>
      <c r="D575" s="843"/>
      <c r="E575" s="794"/>
      <c r="F575" s="795"/>
      <c r="G575" s="795"/>
      <c r="H575" s="795"/>
      <c r="I575" s="795"/>
      <c r="J575" s="795"/>
      <c r="K575" s="795"/>
      <c r="L575" s="795"/>
      <c r="M575" s="795"/>
      <c r="N575" s="795"/>
      <c r="O575" s="795"/>
      <c r="P575" s="795"/>
      <c r="Q575" s="795"/>
      <c r="R575" s="795"/>
      <c r="S575" s="795"/>
      <c r="T575" s="795"/>
      <c r="U575" s="795"/>
      <c r="V575" s="795"/>
      <c r="W575" s="795"/>
      <c r="X575" s="795"/>
      <c r="Y575" s="795"/>
    </row>
    <row r="576" spans="1:25" ht="17.25" customHeight="1" x14ac:dyDescent="0.25">
      <c r="A576" s="796"/>
      <c r="B576" s="842"/>
      <c r="C576" s="843"/>
      <c r="D576" s="843"/>
      <c r="E576" s="794"/>
      <c r="F576" s="795"/>
      <c r="G576" s="795"/>
      <c r="H576" s="795"/>
      <c r="I576" s="795"/>
      <c r="J576" s="795"/>
      <c r="K576" s="795"/>
      <c r="L576" s="795"/>
      <c r="M576" s="795"/>
      <c r="N576" s="795"/>
      <c r="O576" s="795"/>
      <c r="P576" s="795"/>
      <c r="Q576" s="795"/>
      <c r="R576" s="795"/>
      <c r="S576" s="795"/>
      <c r="T576" s="795"/>
      <c r="U576" s="795"/>
      <c r="V576" s="795"/>
      <c r="W576" s="795"/>
      <c r="X576" s="795"/>
      <c r="Y576" s="795"/>
    </row>
    <row r="577" spans="1:25" ht="17.25" customHeight="1" x14ac:dyDescent="0.25">
      <c r="A577" s="796"/>
      <c r="B577" s="842"/>
      <c r="C577" s="843"/>
      <c r="D577" s="843"/>
      <c r="E577" s="794"/>
      <c r="F577" s="795"/>
      <c r="G577" s="795"/>
      <c r="H577" s="795"/>
      <c r="I577" s="795"/>
      <c r="J577" s="795"/>
      <c r="K577" s="795"/>
      <c r="L577" s="795"/>
      <c r="M577" s="795"/>
      <c r="N577" s="795"/>
      <c r="O577" s="795"/>
      <c r="P577" s="795"/>
      <c r="Q577" s="795"/>
      <c r="R577" s="795"/>
      <c r="S577" s="795"/>
      <c r="T577" s="795"/>
      <c r="U577" s="795"/>
      <c r="V577" s="795"/>
      <c r="W577" s="795"/>
      <c r="X577" s="795"/>
      <c r="Y577" s="795"/>
    </row>
    <row r="578" spans="1:25" ht="17.25" customHeight="1" x14ac:dyDescent="0.25">
      <c r="A578" s="796"/>
      <c r="B578" s="842"/>
      <c r="C578" s="843"/>
      <c r="D578" s="843"/>
      <c r="E578" s="794"/>
      <c r="F578" s="795"/>
      <c r="G578" s="795"/>
      <c r="H578" s="795"/>
      <c r="I578" s="795"/>
      <c r="J578" s="795"/>
      <c r="K578" s="795"/>
      <c r="L578" s="795"/>
      <c r="M578" s="795"/>
      <c r="N578" s="795"/>
      <c r="O578" s="795"/>
      <c r="P578" s="795"/>
      <c r="Q578" s="795"/>
      <c r="R578" s="795"/>
      <c r="S578" s="795"/>
      <c r="T578" s="795"/>
      <c r="U578" s="795"/>
      <c r="V578" s="795"/>
      <c r="W578" s="795"/>
      <c r="X578" s="795"/>
      <c r="Y578" s="795"/>
    </row>
    <row r="579" spans="1:25" ht="17.25" customHeight="1" x14ac:dyDescent="0.25">
      <c r="A579" s="796"/>
      <c r="B579" s="842"/>
      <c r="C579" s="843"/>
      <c r="D579" s="843"/>
      <c r="E579" s="794"/>
      <c r="F579" s="795"/>
      <c r="G579" s="795"/>
      <c r="H579" s="795"/>
      <c r="I579" s="795"/>
      <c r="J579" s="795"/>
      <c r="K579" s="795"/>
      <c r="L579" s="795"/>
      <c r="M579" s="795"/>
      <c r="N579" s="795"/>
      <c r="O579" s="795"/>
      <c r="P579" s="795"/>
      <c r="Q579" s="795"/>
      <c r="R579" s="795"/>
      <c r="S579" s="795"/>
      <c r="T579" s="795"/>
      <c r="U579" s="795"/>
      <c r="V579" s="795"/>
      <c r="W579" s="795"/>
      <c r="X579" s="795"/>
      <c r="Y579" s="795"/>
    </row>
    <row r="580" spans="1:25" ht="17.25" customHeight="1" x14ac:dyDescent="0.25">
      <c r="A580" s="796"/>
      <c r="B580" s="842"/>
      <c r="C580" s="843"/>
      <c r="D580" s="843"/>
      <c r="E580" s="794"/>
      <c r="F580" s="795"/>
      <c r="G580" s="795"/>
      <c r="H580" s="795"/>
      <c r="I580" s="795"/>
      <c r="J580" s="795"/>
      <c r="K580" s="795"/>
      <c r="L580" s="795"/>
      <c r="M580" s="795"/>
      <c r="N580" s="795"/>
      <c r="O580" s="795"/>
      <c r="P580" s="795"/>
      <c r="Q580" s="795"/>
      <c r="R580" s="795"/>
      <c r="S580" s="795"/>
      <c r="T580" s="795"/>
      <c r="U580" s="795"/>
      <c r="V580" s="795"/>
      <c r="W580" s="795"/>
      <c r="X580" s="795"/>
      <c r="Y580" s="795"/>
    </row>
    <row r="581" spans="1:25" ht="17.25" customHeight="1" x14ac:dyDescent="0.25">
      <c r="A581" s="796"/>
      <c r="B581" s="842"/>
      <c r="C581" s="843"/>
      <c r="D581" s="843"/>
      <c r="E581" s="794"/>
      <c r="F581" s="795"/>
      <c r="G581" s="795"/>
      <c r="H581" s="795"/>
      <c r="I581" s="795"/>
      <c r="J581" s="795"/>
      <c r="K581" s="795"/>
      <c r="L581" s="795"/>
      <c r="M581" s="795"/>
      <c r="N581" s="795"/>
      <c r="O581" s="795"/>
      <c r="P581" s="795"/>
      <c r="Q581" s="795"/>
      <c r="R581" s="795"/>
      <c r="S581" s="795"/>
      <c r="T581" s="795"/>
      <c r="U581" s="795"/>
      <c r="V581" s="795"/>
      <c r="W581" s="795"/>
      <c r="X581" s="795"/>
      <c r="Y581" s="795"/>
    </row>
    <row r="582" spans="1:25" ht="17.25" customHeight="1" x14ac:dyDescent="0.25">
      <c r="A582" s="796"/>
      <c r="B582" s="842"/>
      <c r="C582" s="843"/>
      <c r="D582" s="843"/>
      <c r="E582" s="794"/>
      <c r="F582" s="795"/>
      <c r="G582" s="795"/>
      <c r="H582" s="795"/>
      <c r="I582" s="795"/>
      <c r="J582" s="795"/>
      <c r="K582" s="795"/>
      <c r="L582" s="795"/>
      <c r="M582" s="795"/>
      <c r="N582" s="795"/>
      <c r="O582" s="795"/>
      <c r="P582" s="795"/>
      <c r="Q582" s="795"/>
      <c r="R582" s="795"/>
      <c r="S582" s="795"/>
      <c r="T582" s="795"/>
      <c r="U582" s="795"/>
      <c r="V582" s="795"/>
      <c r="W582" s="795"/>
      <c r="X582" s="795"/>
      <c r="Y582" s="795"/>
    </row>
    <row r="583" spans="1:25" ht="17.25" customHeight="1" x14ac:dyDescent="0.25">
      <c r="A583" s="796"/>
      <c r="B583" s="842"/>
      <c r="C583" s="843"/>
      <c r="D583" s="843"/>
      <c r="E583" s="794"/>
      <c r="F583" s="795"/>
      <c r="G583" s="795"/>
      <c r="H583" s="795"/>
      <c r="I583" s="795"/>
      <c r="J583" s="795"/>
      <c r="K583" s="795"/>
      <c r="L583" s="795"/>
      <c r="M583" s="795"/>
      <c r="N583" s="795"/>
      <c r="O583" s="795"/>
      <c r="P583" s="795"/>
      <c r="Q583" s="795"/>
      <c r="R583" s="795"/>
      <c r="S583" s="795"/>
      <c r="T583" s="795"/>
      <c r="U583" s="795"/>
      <c r="V583" s="795"/>
      <c r="W583" s="795"/>
      <c r="X583" s="795"/>
      <c r="Y583" s="795"/>
    </row>
    <row r="584" spans="1:25" ht="17.25" customHeight="1" x14ac:dyDescent="0.25">
      <c r="A584" s="796"/>
      <c r="B584" s="842"/>
      <c r="C584" s="843"/>
      <c r="D584" s="843"/>
      <c r="E584" s="794"/>
      <c r="F584" s="795"/>
      <c r="G584" s="795"/>
      <c r="H584" s="795"/>
      <c r="I584" s="795"/>
      <c r="J584" s="795"/>
      <c r="K584" s="795"/>
      <c r="L584" s="795"/>
      <c r="M584" s="795"/>
      <c r="N584" s="795"/>
      <c r="O584" s="795"/>
      <c r="P584" s="795"/>
      <c r="Q584" s="795"/>
      <c r="R584" s="795"/>
      <c r="S584" s="795"/>
      <c r="T584" s="795"/>
      <c r="U584" s="795"/>
      <c r="V584" s="795"/>
      <c r="W584" s="795"/>
      <c r="X584" s="795"/>
      <c r="Y584" s="795"/>
    </row>
    <row r="585" spans="1:25" ht="17.25" customHeight="1" x14ac:dyDescent="0.25">
      <c r="A585" s="796"/>
      <c r="B585" s="842"/>
      <c r="C585" s="843"/>
      <c r="D585" s="843"/>
      <c r="E585" s="794"/>
      <c r="F585" s="795"/>
      <c r="G585" s="795"/>
      <c r="H585" s="795"/>
      <c r="I585" s="795"/>
      <c r="J585" s="795"/>
      <c r="K585" s="795"/>
      <c r="L585" s="795"/>
      <c r="M585" s="795"/>
      <c r="N585" s="795"/>
      <c r="O585" s="795"/>
      <c r="P585" s="795"/>
      <c r="Q585" s="795"/>
      <c r="R585" s="795"/>
      <c r="S585" s="795"/>
      <c r="T585" s="795"/>
      <c r="U585" s="795"/>
      <c r="V585" s="795"/>
      <c r="W585" s="795"/>
      <c r="X585" s="795"/>
      <c r="Y585" s="795"/>
    </row>
    <row r="586" spans="1:25" ht="17.25" customHeight="1" x14ac:dyDescent="0.25">
      <c r="A586" s="796"/>
      <c r="B586" s="842"/>
      <c r="C586" s="843"/>
      <c r="D586" s="843"/>
      <c r="E586" s="794"/>
      <c r="F586" s="795"/>
      <c r="G586" s="795"/>
      <c r="H586" s="795"/>
      <c r="I586" s="795"/>
      <c r="J586" s="795"/>
      <c r="K586" s="795"/>
      <c r="L586" s="795"/>
      <c r="M586" s="795"/>
      <c r="N586" s="795"/>
      <c r="O586" s="795"/>
      <c r="P586" s="795"/>
      <c r="Q586" s="795"/>
      <c r="R586" s="795"/>
      <c r="S586" s="795"/>
      <c r="T586" s="795"/>
      <c r="U586" s="795"/>
      <c r="V586" s="795"/>
      <c r="W586" s="795"/>
      <c r="X586" s="795"/>
      <c r="Y586" s="795"/>
    </row>
    <row r="587" spans="1:25" ht="17.25" customHeight="1" x14ac:dyDescent="0.25">
      <c r="A587" s="796"/>
      <c r="B587" s="842"/>
      <c r="C587" s="843"/>
      <c r="D587" s="843"/>
      <c r="E587" s="794"/>
      <c r="F587" s="795"/>
      <c r="G587" s="795"/>
      <c r="H587" s="795"/>
      <c r="I587" s="795"/>
      <c r="J587" s="795"/>
      <c r="K587" s="795"/>
      <c r="L587" s="795"/>
      <c r="M587" s="795"/>
      <c r="N587" s="795"/>
      <c r="O587" s="795"/>
      <c r="P587" s="795"/>
      <c r="Q587" s="795"/>
      <c r="R587" s="795"/>
      <c r="S587" s="795"/>
      <c r="T587" s="795"/>
      <c r="U587" s="795"/>
      <c r="V587" s="795"/>
      <c r="W587" s="795"/>
      <c r="X587" s="795"/>
      <c r="Y587" s="795"/>
    </row>
    <row r="588" spans="1:25" ht="17.25" customHeight="1" x14ac:dyDescent="0.25">
      <c r="A588" s="796"/>
      <c r="B588" s="842"/>
      <c r="C588" s="843"/>
      <c r="D588" s="843"/>
      <c r="E588" s="794"/>
      <c r="F588" s="795"/>
      <c r="G588" s="795"/>
      <c r="H588" s="795"/>
      <c r="I588" s="795"/>
      <c r="J588" s="795"/>
      <c r="K588" s="795"/>
      <c r="L588" s="795"/>
      <c r="M588" s="795"/>
      <c r="N588" s="795"/>
      <c r="O588" s="795"/>
      <c r="P588" s="795"/>
      <c r="Q588" s="795"/>
      <c r="R588" s="795"/>
      <c r="S588" s="795"/>
      <c r="T588" s="795"/>
      <c r="U588" s="795"/>
      <c r="V588" s="795"/>
      <c r="W588" s="795"/>
      <c r="X588" s="795"/>
      <c r="Y588" s="795"/>
    </row>
    <row r="589" spans="1:25" ht="17.25" customHeight="1" x14ac:dyDescent="0.25">
      <c r="A589" s="796"/>
      <c r="B589" s="842"/>
      <c r="C589" s="843"/>
      <c r="D589" s="843"/>
      <c r="E589" s="794"/>
      <c r="F589" s="795"/>
      <c r="G589" s="795"/>
      <c r="H589" s="795"/>
      <c r="I589" s="795"/>
      <c r="J589" s="795"/>
      <c r="K589" s="795"/>
      <c r="L589" s="795"/>
      <c r="M589" s="795"/>
      <c r="N589" s="795"/>
      <c r="O589" s="795"/>
      <c r="P589" s="795"/>
      <c r="Q589" s="795"/>
      <c r="R589" s="795"/>
      <c r="S589" s="795"/>
      <c r="T589" s="795"/>
      <c r="U589" s="795"/>
      <c r="V589" s="795"/>
      <c r="W589" s="795"/>
      <c r="X589" s="795"/>
      <c r="Y589" s="795"/>
    </row>
    <row r="590" spans="1:25" ht="17.25" customHeight="1" x14ac:dyDescent="0.25">
      <c r="A590" s="796"/>
      <c r="B590" s="842"/>
      <c r="C590" s="843"/>
      <c r="D590" s="843"/>
      <c r="E590" s="794"/>
      <c r="F590" s="795"/>
      <c r="G590" s="795"/>
      <c r="H590" s="795"/>
      <c r="I590" s="795"/>
      <c r="J590" s="795"/>
      <c r="K590" s="795"/>
      <c r="L590" s="795"/>
      <c r="M590" s="795"/>
      <c r="N590" s="795"/>
      <c r="O590" s="795"/>
      <c r="P590" s="795"/>
      <c r="Q590" s="795"/>
      <c r="R590" s="795"/>
      <c r="S590" s="795"/>
      <c r="T590" s="795"/>
      <c r="U590" s="795"/>
      <c r="V590" s="795"/>
      <c r="W590" s="795"/>
      <c r="X590" s="795"/>
      <c r="Y590" s="795"/>
    </row>
    <row r="591" spans="1:25" ht="17.25" customHeight="1" x14ac:dyDescent="0.25">
      <c r="A591" s="796"/>
      <c r="B591" s="842"/>
      <c r="C591" s="843"/>
      <c r="D591" s="843"/>
      <c r="E591" s="794"/>
      <c r="F591" s="795"/>
      <c r="G591" s="795"/>
      <c r="H591" s="795"/>
      <c r="I591" s="795"/>
      <c r="J591" s="795"/>
      <c r="K591" s="795"/>
      <c r="L591" s="795"/>
      <c r="M591" s="795"/>
      <c r="N591" s="795"/>
      <c r="O591" s="795"/>
      <c r="P591" s="795"/>
      <c r="Q591" s="795"/>
      <c r="R591" s="795"/>
      <c r="S591" s="795"/>
      <c r="T591" s="795"/>
      <c r="U591" s="795"/>
      <c r="V591" s="795"/>
      <c r="W591" s="795"/>
      <c r="X591" s="795"/>
      <c r="Y591" s="795"/>
    </row>
    <row r="592" spans="1:25" ht="17.25" customHeight="1" x14ac:dyDescent="0.25">
      <c r="A592" s="796"/>
      <c r="B592" s="842"/>
      <c r="C592" s="843"/>
      <c r="D592" s="843"/>
      <c r="E592" s="794"/>
      <c r="F592" s="795"/>
      <c r="G592" s="795"/>
      <c r="H592" s="795"/>
      <c r="I592" s="795"/>
      <c r="J592" s="795"/>
      <c r="K592" s="795"/>
      <c r="L592" s="795"/>
      <c r="M592" s="795"/>
      <c r="N592" s="795"/>
      <c r="O592" s="795"/>
      <c r="P592" s="795"/>
      <c r="Q592" s="795"/>
      <c r="R592" s="795"/>
      <c r="S592" s="795"/>
      <c r="T592" s="795"/>
      <c r="U592" s="795"/>
      <c r="V592" s="795"/>
      <c r="W592" s="795"/>
      <c r="X592" s="795"/>
      <c r="Y592" s="795"/>
    </row>
    <row r="593" spans="1:25" ht="17.25" customHeight="1" x14ac:dyDescent="0.25">
      <c r="A593" s="796"/>
      <c r="B593" s="842"/>
      <c r="C593" s="843"/>
      <c r="D593" s="843"/>
      <c r="E593" s="794"/>
      <c r="F593" s="795"/>
      <c r="G593" s="795"/>
      <c r="H593" s="795"/>
      <c r="I593" s="795"/>
      <c r="J593" s="795"/>
      <c r="K593" s="795"/>
      <c r="L593" s="795"/>
      <c r="M593" s="795"/>
      <c r="N593" s="795"/>
      <c r="O593" s="795"/>
      <c r="P593" s="795"/>
      <c r="Q593" s="795"/>
      <c r="R593" s="795"/>
      <c r="S593" s="795"/>
      <c r="T593" s="795"/>
      <c r="U593" s="795"/>
      <c r="V593" s="795"/>
      <c r="W593" s="795"/>
      <c r="X593" s="795"/>
      <c r="Y593" s="795"/>
    </row>
    <row r="594" spans="1:25" ht="17.25" customHeight="1" x14ac:dyDescent="0.25">
      <c r="A594" s="796"/>
      <c r="B594" s="842"/>
      <c r="C594" s="843"/>
      <c r="D594" s="843"/>
      <c r="E594" s="794"/>
      <c r="F594" s="795"/>
      <c r="G594" s="795"/>
      <c r="H594" s="795"/>
      <c r="I594" s="795"/>
      <c r="J594" s="795"/>
      <c r="K594" s="795"/>
      <c r="L594" s="795"/>
      <c r="M594" s="795"/>
      <c r="N594" s="795"/>
      <c r="O594" s="795"/>
      <c r="P594" s="795"/>
      <c r="Q594" s="795"/>
      <c r="R594" s="795"/>
      <c r="S594" s="795"/>
      <c r="T594" s="795"/>
      <c r="U594" s="795"/>
      <c r="V594" s="795"/>
      <c r="W594" s="795"/>
      <c r="X594" s="795"/>
      <c r="Y594" s="795"/>
    </row>
    <row r="595" spans="1:25" ht="17.25" customHeight="1" x14ac:dyDescent="0.25">
      <c r="A595" s="796"/>
      <c r="B595" s="842"/>
      <c r="C595" s="843"/>
      <c r="D595" s="843"/>
      <c r="E595" s="794"/>
      <c r="F595" s="795"/>
      <c r="G595" s="795"/>
      <c r="H595" s="795"/>
      <c r="I595" s="795"/>
      <c r="J595" s="795"/>
      <c r="K595" s="795"/>
      <c r="L595" s="795"/>
      <c r="M595" s="795"/>
      <c r="N595" s="795"/>
      <c r="O595" s="795"/>
      <c r="P595" s="795"/>
      <c r="Q595" s="795"/>
      <c r="R595" s="795"/>
      <c r="S595" s="795"/>
      <c r="T595" s="795"/>
      <c r="U595" s="795"/>
      <c r="V595" s="795"/>
      <c r="W595" s="795"/>
      <c r="X595" s="795"/>
      <c r="Y595" s="795"/>
    </row>
    <row r="596" spans="1:25" ht="17.25" customHeight="1" x14ac:dyDescent="0.25">
      <c r="A596" s="796"/>
      <c r="B596" s="842"/>
      <c r="C596" s="843"/>
      <c r="D596" s="843"/>
      <c r="E596" s="794"/>
      <c r="F596" s="795"/>
      <c r="G596" s="795"/>
      <c r="H596" s="795"/>
      <c r="I596" s="795"/>
      <c r="J596" s="795"/>
      <c r="K596" s="795"/>
      <c r="L596" s="795"/>
      <c r="M596" s="795"/>
      <c r="N596" s="795"/>
      <c r="O596" s="795"/>
      <c r="P596" s="795"/>
      <c r="Q596" s="795"/>
      <c r="R596" s="795"/>
      <c r="S596" s="795"/>
      <c r="T596" s="795"/>
      <c r="U596" s="795"/>
      <c r="V596" s="795"/>
      <c r="W596" s="795"/>
      <c r="X596" s="795"/>
      <c r="Y596" s="795"/>
    </row>
    <row r="597" spans="1:25" ht="17.25" customHeight="1" x14ac:dyDescent="0.25">
      <c r="A597" s="796"/>
      <c r="B597" s="842"/>
      <c r="C597" s="843"/>
      <c r="D597" s="843"/>
      <c r="E597" s="794"/>
      <c r="F597" s="795"/>
      <c r="G597" s="795"/>
      <c r="H597" s="795"/>
      <c r="I597" s="795"/>
      <c r="J597" s="795"/>
      <c r="K597" s="795"/>
      <c r="L597" s="795"/>
      <c r="M597" s="795"/>
      <c r="N597" s="795"/>
      <c r="O597" s="795"/>
      <c r="P597" s="795"/>
      <c r="Q597" s="795"/>
      <c r="R597" s="795"/>
      <c r="S597" s="795"/>
      <c r="T597" s="795"/>
      <c r="U597" s="795"/>
      <c r="V597" s="795"/>
      <c r="W597" s="795"/>
      <c r="X597" s="795"/>
      <c r="Y597" s="795"/>
    </row>
    <row r="598" spans="1:25" ht="17.25" customHeight="1" x14ac:dyDescent="0.25">
      <c r="A598" s="796"/>
      <c r="B598" s="842"/>
      <c r="C598" s="843"/>
      <c r="D598" s="843"/>
      <c r="E598" s="794"/>
      <c r="F598" s="795"/>
      <c r="G598" s="795"/>
      <c r="H598" s="795"/>
      <c r="I598" s="795"/>
      <c r="J598" s="795"/>
      <c r="K598" s="795"/>
      <c r="L598" s="795"/>
      <c r="M598" s="795"/>
      <c r="N598" s="795"/>
      <c r="O598" s="795"/>
      <c r="P598" s="795"/>
      <c r="Q598" s="795"/>
      <c r="R598" s="795"/>
      <c r="S598" s="795"/>
      <c r="T598" s="795"/>
      <c r="U598" s="795"/>
      <c r="V598" s="795"/>
      <c r="W598" s="795"/>
      <c r="X598" s="795"/>
      <c r="Y598" s="795"/>
    </row>
    <row r="599" spans="1:25" ht="17.25" customHeight="1" x14ac:dyDescent="0.25">
      <c r="A599" s="796"/>
      <c r="B599" s="842"/>
      <c r="C599" s="843"/>
      <c r="D599" s="843"/>
      <c r="E599" s="794"/>
      <c r="F599" s="795"/>
      <c r="G599" s="795"/>
      <c r="H599" s="795"/>
      <c r="I599" s="795"/>
      <c r="J599" s="795"/>
      <c r="K599" s="795"/>
      <c r="L599" s="795"/>
      <c r="M599" s="795"/>
      <c r="N599" s="795"/>
      <c r="O599" s="795"/>
      <c r="P599" s="795"/>
      <c r="Q599" s="795"/>
      <c r="R599" s="795"/>
      <c r="S599" s="795"/>
      <c r="T599" s="795"/>
      <c r="U599" s="795"/>
      <c r="V599" s="795"/>
      <c r="W599" s="795"/>
      <c r="X599" s="795"/>
      <c r="Y599" s="795"/>
    </row>
    <row r="600" spans="1:25" ht="17.25" customHeight="1" x14ac:dyDescent="0.25">
      <c r="A600" s="796"/>
      <c r="B600" s="842"/>
      <c r="C600" s="843"/>
      <c r="D600" s="843"/>
      <c r="E600" s="794"/>
      <c r="F600" s="795"/>
      <c r="G600" s="795"/>
      <c r="H600" s="795"/>
      <c r="I600" s="795"/>
      <c r="J600" s="795"/>
      <c r="K600" s="795"/>
      <c r="L600" s="795"/>
      <c r="M600" s="795"/>
      <c r="N600" s="795"/>
      <c r="O600" s="795"/>
      <c r="P600" s="795"/>
      <c r="Q600" s="795"/>
      <c r="R600" s="795"/>
      <c r="S600" s="795"/>
      <c r="T600" s="795"/>
      <c r="U600" s="795"/>
      <c r="V600" s="795"/>
      <c r="W600" s="795"/>
      <c r="X600" s="795"/>
      <c r="Y600" s="795"/>
    </row>
    <row r="601" spans="1:25" ht="17.25" customHeight="1" x14ac:dyDescent="0.25">
      <c r="A601" s="796"/>
      <c r="B601" s="842"/>
      <c r="C601" s="843"/>
      <c r="D601" s="843"/>
      <c r="E601" s="794"/>
      <c r="F601" s="795"/>
      <c r="G601" s="795"/>
      <c r="H601" s="795"/>
      <c r="I601" s="795"/>
      <c r="J601" s="795"/>
      <c r="K601" s="795"/>
      <c r="L601" s="795"/>
      <c r="M601" s="795"/>
      <c r="N601" s="795"/>
      <c r="O601" s="795"/>
      <c r="P601" s="795"/>
      <c r="Q601" s="795"/>
      <c r="R601" s="795"/>
      <c r="S601" s="795"/>
      <c r="T601" s="795"/>
      <c r="U601" s="795"/>
      <c r="V601" s="795"/>
      <c r="W601" s="795"/>
      <c r="X601" s="795"/>
      <c r="Y601" s="795"/>
    </row>
    <row r="602" spans="1:25" ht="17.25" customHeight="1" x14ac:dyDescent="0.25">
      <c r="A602" s="796"/>
      <c r="B602" s="842"/>
      <c r="C602" s="843"/>
      <c r="D602" s="843"/>
      <c r="E602" s="794"/>
      <c r="F602" s="795"/>
      <c r="G602" s="795"/>
      <c r="H602" s="795"/>
      <c r="I602" s="795"/>
      <c r="J602" s="795"/>
      <c r="K602" s="795"/>
      <c r="L602" s="795"/>
      <c r="M602" s="795"/>
      <c r="N602" s="795"/>
      <c r="O602" s="795"/>
      <c r="P602" s="795"/>
      <c r="Q602" s="795"/>
      <c r="R602" s="795"/>
      <c r="S602" s="795"/>
      <c r="T602" s="795"/>
      <c r="U602" s="795"/>
      <c r="V602" s="795"/>
      <c r="W602" s="795"/>
      <c r="X602" s="795"/>
      <c r="Y602" s="795"/>
    </row>
    <row r="603" spans="1:25" ht="17.25" customHeight="1" x14ac:dyDescent="0.25">
      <c r="A603" s="796"/>
      <c r="B603" s="842"/>
      <c r="C603" s="843"/>
      <c r="D603" s="843"/>
      <c r="E603" s="794"/>
      <c r="F603" s="795"/>
      <c r="G603" s="795"/>
      <c r="H603" s="795"/>
      <c r="I603" s="795"/>
      <c r="J603" s="795"/>
      <c r="K603" s="795"/>
      <c r="L603" s="795"/>
      <c r="M603" s="795"/>
      <c r="N603" s="795"/>
      <c r="O603" s="795"/>
      <c r="P603" s="795"/>
      <c r="Q603" s="795"/>
      <c r="R603" s="795"/>
      <c r="S603" s="795"/>
      <c r="T603" s="795"/>
      <c r="U603" s="795"/>
      <c r="V603" s="795"/>
      <c r="W603" s="795"/>
      <c r="X603" s="795"/>
      <c r="Y603" s="795"/>
    </row>
    <row r="604" spans="1:25" ht="17.25" customHeight="1" x14ac:dyDescent="0.25">
      <c r="A604" s="796"/>
      <c r="B604" s="842"/>
      <c r="C604" s="843"/>
      <c r="D604" s="843"/>
      <c r="E604" s="794"/>
      <c r="F604" s="795"/>
      <c r="G604" s="795"/>
      <c r="H604" s="795"/>
      <c r="I604" s="795"/>
      <c r="J604" s="795"/>
      <c r="K604" s="795"/>
      <c r="L604" s="795"/>
      <c r="M604" s="795"/>
      <c r="N604" s="795"/>
      <c r="O604" s="795"/>
      <c r="P604" s="795"/>
      <c r="Q604" s="795"/>
      <c r="R604" s="795"/>
      <c r="S604" s="795"/>
      <c r="T604" s="795"/>
      <c r="U604" s="795"/>
      <c r="V604" s="795"/>
      <c r="W604" s="795"/>
      <c r="X604" s="795"/>
      <c r="Y604" s="795"/>
    </row>
    <row r="605" spans="1:25" ht="17.25" customHeight="1" x14ac:dyDescent="0.25">
      <c r="A605" s="796"/>
      <c r="B605" s="842"/>
      <c r="C605" s="843"/>
      <c r="D605" s="843"/>
      <c r="E605" s="794"/>
      <c r="F605" s="795"/>
      <c r="G605" s="795"/>
      <c r="H605" s="795"/>
      <c r="I605" s="795"/>
      <c r="J605" s="795"/>
      <c r="K605" s="795"/>
      <c r="L605" s="795"/>
      <c r="M605" s="795"/>
      <c r="N605" s="795"/>
      <c r="O605" s="795"/>
      <c r="P605" s="795"/>
      <c r="Q605" s="795"/>
      <c r="R605" s="795"/>
      <c r="S605" s="795"/>
      <c r="T605" s="795"/>
      <c r="U605" s="795"/>
      <c r="V605" s="795"/>
      <c r="W605" s="795"/>
      <c r="X605" s="795"/>
      <c r="Y605" s="795"/>
    </row>
    <row r="606" spans="1:25" ht="17.25" customHeight="1" x14ac:dyDescent="0.25">
      <c r="A606" s="796"/>
      <c r="B606" s="842"/>
      <c r="C606" s="843"/>
      <c r="D606" s="843"/>
      <c r="E606" s="794"/>
      <c r="F606" s="795"/>
      <c r="G606" s="795"/>
      <c r="H606" s="795"/>
      <c r="I606" s="795"/>
      <c r="J606" s="795"/>
      <c r="K606" s="795"/>
      <c r="L606" s="795"/>
      <c r="M606" s="795"/>
      <c r="N606" s="795"/>
      <c r="O606" s="795"/>
      <c r="P606" s="795"/>
      <c r="Q606" s="795"/>
      <c r="R606" s="795"/>
      <c r="S606" s="795"/>
      <c r="T606" s="795"/>
      <c r="U606" s="795"/>
      <c r="V606" s="795"/>
      <c r="W606" s="795"/>
      <c r="X606" s="795"/>
      <c r="Y606" s="795"/>
    </row>
    <row r="607" spans="1:25" ht="17.25" customHeight="1" x14ac:dyDescent="0.25">
      <c r="A607" s="796"/>
      <c r="B607" s="842"/>
      <c r="C607" s="843"/>
      <c r="D607" s="843"/>
      <c r="E607" s="794"/>
      <c r="F607" s="795"/>
      <c r="G607" s="795"/>
      <c r="H607" s="795"/>
      <c r="I607" s="795"/>
      <c r="J607" s="795"/>
      <c r="K607" s="795"/>
      <c r="L607" s="795"/>
      <c r="M607" s="795"/>
      <c r="N607" s="795"/>
      <c r="O607" s="795"/>
      <c r="P607" s="795"/>
      <c r="Q607" s="795"/>
      <c r="R607" s="795"/>
      <c r="S607" s="795"/>
      <c r="T607" s="795"/>
      <c r="U607" s="795"/>
      <c r="V607" s="795"/>
      <c r="W607" s="795"/>
      <c r="X607" s="795"/>
      <c r="Y607" s="795"/>
    </row>
    <row r="608" spans="1:25" ht="17.25" customHeight="1" x14ac:dyDescent="0.25">
      <c r="A608" s="796"/>
      <c r="B608" s="842"/>
      <c r="C608" s="843"/>
      <c r="D608" s="843"/>
      <c r="E608" s="794"/>
      <c r="F608" s="795"/>
      <c r="G608" s="795"/>
      <c r="H608" s="795"/>
      <c r="I608" s="795"/>
      <c r="J608" s="795"/>
      <c r="K608" s="795"/>
      <c r="L608" s="795"/>
      <c r="M608" s="795"/>
      <c r="N608" s="795"/>
      <c r="O608" s="795"/>
      <c r="P608" s="795"/>
      <c r="Q608" s="795"/>
      <c r="R608" s="795"/>
      <c r="S608" s="795"/>
      <c r="T608" s="795"/>
      <c r="U608" s="795"/>
      <c r="V608" s="795"/>
      <c r="W608" s="795"/>
      <c r="X608" s="795"/>
      <c r="Y608" s="795"/>
    </row>
    <row r="609" spans="1:25" ht="17.25" customHeight="1" x14ac:dyDescent="0.25">
      <c r="A609" s="796"/>
      <c r="B609" s="842"/>
      <c r="C609" s="843"/>
      <c r="D609" s="843"/>
      <c r="E609" s="794"/>
      <c r="F609" s="795"/>
      <c r="G609" s="795"/>
      <c r="H609" s="795"/>
      <c r="I609" s="795"/>
      <c r="J609" s="795"/>
      <c r="K609" s="795"/>
      <c r="L609" s="795"/>
      <c r="M609" s="795"/>
      <c r="N609" s="795"/>
      <c r="O609" s="795"/>
      <c r="P609" s="795"/>
      <c r="Q609" s="795"/>
      <c r="R609" s="795"/>
      <c r="S609" s="795"/>
      <c r="T609" s="795"/>
      <c r="U609" s="795"/>
      <c r="V609" s="795"/>
      <c r="W609" s="795"/>
      <c r="X609" s="795"/>
      <c r="Y609" s="795"/>
    </row>
    <row r="610" spans="1:25" ht="17.25" customHeight="1" x14ac:dyDescent="0.25">
      <c r="A610" s="796"/>
      <c r="B610" s="842"/>
      <c r="C610" s="843"/>
      <c r="D610" s="843"/>
      <c r="E610" s="794"/>
      <c r="F610" s="795"/>
      <c r="G610" s="795"/>
      <c r="H610" s="795"/>
      <c r="I610" s="795"/>
      <c r="J610" s="795"/>
      <c r="K610" s="795"/>
      <c r="L610" s="795"/>
      <c r="M610" s="795"/>
      <c r="N610" s="795"/>
      <c r="O610" s="795"/>
      <c r="P610" s="795"/>
      <c r="Q610" s="795"/>
      <c r="R610" s="795"/>
      <c r="S610" s="795"/>
      <c r="T610" s="795"/>
      <c r="U610" s="795"/>
      <c r="V610" s="795"/>
      <c r="W610" s="795"/>
      <c r="X610" s="795"/>
      <c r="Y610" s="795"/>
    </row>
    <row r="611" spans="1:25" ht="17.25" customHeight="1" x14ac:dyDescent="0.25">
      <c r="A611" s="796"/>
      <c r="B611" s="842"/>
      <c r="C611" s="843"/>
      <c r="D611" s="843"/>
      <c r="E611" s="794"/>
      <c r="F611" s="795"/>
      <c r="G611" s="795"/>
      <c r="H611" s="795"/>
      <c r="I611" s="795"/>
      <c r="J611" s="795"/>
      <c r="K611" s="795"/>
      <c r="L611" s="795"/>
      <c r="M611" s="795"/>
      <c r="N611" s="795"/>
      <c r="O611" s="795"/>
      <c r="P611" s="795"/>
      <c r="Q611" s="795"/>
      <c r="R611" s="795"/>
      <c r="S611" s="795"/>
      <c r="T611" s="795"/>
      <c r="U611" s="795"/>
      <c r="V611" s="795"/>
      <c r="W611" s="795"/>
      <c r="X611" s="795"/>
      <c r="Y611" s="795"/>
    </row>
    <row r="612" spans="1:25" ht="17.25" customHeight="1" x14ac:dyDescent="0.25">
      <c r="A612" s="796"/>
      <c r="B612" s="842"/>
      <c r="C612" s="843"/>
      <c r="D612" s="843"/>
      <c r="E612" s="794"/>
      <c r="F612" s="795"/>
      <c r="G612" s="795"/>
      <c r="H612" s="795"/>
      <c r="I612" s="795"/>
      <c r="J612" s="795"/>
      <c r="K612" s="795"/>
      <c r="L612" s="795"/>
      <c r="M612" s="795"/>
      <c r="N612" s="795"/>
      <c r="O612" s="795"/>
      <c r="P612" s="795"/>
      <c r="Q612" s="795"/>
      <c r="R612" s="795"/>
      <c r="S612" s="795"/>
      <c r="T612" s="795"/>
      <c r="U612" s="795"/>
      <c r="V612" s="795"/>
      <c r="W612" s="795"/>
      <c r="X612" s="795"/>
      <c r="Y612" s="795"/>
    </row>
    <row r="613" spans="1:25" ht="17.25" customHeight="1" x14ac:dyDescent="0.25">
      <c r="A613" s="796"/>
      <c r="B613" s="842"/>
      <c r="C613" s="843"/>
      <c r="D613" s="843"/>
      <c r="E613" s="794"/>
      <c r="F613" s="795"/>
      <c r="G613" s="795"/>
      <c r="H613" s="795"/>
      <c r="I613" s="795"/>
      <c r="J613" s="795"/>
      <c r="K613" s="795"/>
      <c r="L613" s="795"/>
      <c r="M613" s="795"/>
      <c r="N613" s="795"/>
      <c r="O613" s="795"/>
      <c r="P613" s="795"/>
      <c r="Q613" s="795"/>
      <c r="R613" s="795"/>
      <c r="S613" s="795"/>
      <c r="T613" s="795"/>
      <c r="U613" s="795"/>
      <c r="V613" s="795"/>
      <c r="W613" s="795"/>
      <c r="X613" s="795"/>
      <c r="Y613" s="795"/>
    </row>
    <row r="614" spans="1:25" ht="17.25" customHeight="1" x14ac:dyDescent="0.25">
      <c r="A614" s="796"/>
      <c r="B614" s="842"/>
      <c r="C614" s="843"/>
      <c r="D614" s="843"/>
      <c r="E614" s="794"/>
      <c r="F614" s="795"/>
      <c r="G614" s="795"/>
      <c r="H614" s="795"/>
      <c r="I614" s="795"/>
      <c r="J614" s="795"/>
      <c r="K614" s="795"/>
      <c r="L614" s="795"/>
      <c r="M614" s="795"/>
      <c r="N614" s="795"/>
      <c r="O614" s="795"/>
      <c r="P614" s="795"/>
      <c r="Q614" s="795"/>
      <c r="R614" s="795"/>
      <c r="S614" s="795"/>
      <c r="T614" s="795"/>
      <c r="U614" s="795"/>
      <c r="V614" s="795"/>
      <c r="W614" s="795"/>
      <c r="X614" s="795"/>
      <c r="Y614" s="795"/>
    </row>
    <row r="615" spans="1:25" ht="17.25" customHeight="1" x14ac:dyDescent="0.25">
      <c r="A615" s="796"/>
      <c r="B615" s="842"/>
      <c r="C615" s="843"/>
      <c r="D615" s="843"/>
      <c r="E615" s="794"/>
      <c r="F615" s="795"/>
      <c r="G615" s="795"/>
      <c r="H615" s="795"/>
      <c r="I615" s="795"/>
      <c r="J615" s="795"/>
      <c r="K615" s="795"/>
      <c r="L615" s="795"/>
      <c r="M615" s="795"/>
      <c r="N615" s="795"/>
      <c r="O615" s="795"/>
      <c r="P615" s="795"/>
      <c r="Q615" s="795"/>
      <c r="R615" s="795"/>
      <c r="S615" s="795"/>
      <c r="T615" s="795"/>
      <c r="U615" s="795"/>
      <c r="V615" s="795"/>
      <c r="W615" s="795"/>
      <c r="X615" s="795"/>
      <c r="Y615" s="795"/>
    </row>
    <row r="616" spans="1:25" ht="17.25" customHeight="1" x14ac:dyDescent="0.25">
      <c r="A616" s="796"/>
      <c r="B616" s="842"/>
      <c r="C616" s="843"/>
      <c r="D616" s="843"/>
      <c r="E616" s="794"/>
      <c r="F616" s="795"/>
      <c r="G616" s="795"/>
      <c r="H616" s="795"/>
      <c r="I616" s="795"/>
      <c r="J616" s="795"/>
      <c r="K616" s="795"/>
      <c r="L616" s="795"/>
      <c r="M616" s="795"/>
      <c r="N616" s="795"/>
      <c r="O616" s="795"/>
      <c r="P616" s="795"/>
      <c r="Q616" s="795"/>
      <c r="R616" s="795"/>
      <c r="S616" s="795"/>
      <c r="T616" s="795"/>
      <c r="U616" s="795"/>
      <c r="V616" s="795"/>
      <c r="W616" s="795"/>
      <c r="X616" s="795"/>
      <c r="Y616" s="795"/>
    </row>
    <row r="617" spans="1:25" ht="17.25" customHeight="1" x14ac:dyDescent="0.25">
      <c r="A617" s="796"/>
      <c r="B617" s="842"/>
      <c r="C617" s="843"/>
      <c r="D617" s="843"/>
      <c r="E617" s="794"/>
      <c r="F617" s="795"/>
      <c r="G617" s="795"/>
      <c r="H617" s="795"/>
      <c r="I617" s="795"/>
      <c r="J617" s="795"/>
      <c r="K617" s="795"/>
      <c r="L617" s="795"/>
      <c r="M617" s="795"/>
      <c r="N617" s="795"/>
      <c r="O617" s="795"/>
      <c r="P617" s="795"/>
      <c r="Q617" s="795"/>
      <c r="R617" s="795"/>
      <c r="S617" s="795"/>
      <c r="T617" s="795"/>
      <c r="U617" s="795"/>
      <c r="V617" s="795"/>
      <c r="W617" s="795"/>
      <c r="X617" s="795"/>
      <c r="Y617" s="795"/>
    </row>
    <row r="618" spans="1:25" ht="17.25" customHeight="1" x14ac:dyDescent="0.25">
      <c r="A618" s="796"/>
      <c r="B618" s="842"/>
      <c r="C618" s="843"/>
      <c r="D618" s="843"/>
      <c r="E618" s="794"/>
      <c r="F618" s="795"/>
      <c r="G618" s="795"/>
      <c r="H618" s="795"/>
      <c r="I618" s="795"/>
      <c r="J618" s="795"/>
      <c r="K618" s="795"/>
      <c r="L618" s="795"/>
      <c r="M618" s="795"/>
      <c r="N618" s="795"/>
      <c r="O618" s="795"/>
      <c r="P618" s="795"/>
      <c r="Q618" s="795"/>
      <c r="R618" s="795"/>
      <c r="S618" s="795"/>
      <c r="T618" s="795"/>
      <c r="U618" s="795"/>
      <c r="V618" s="795"/>
      <c r="W618" s="795"/>
      <c r="X618" s="795"/>
      <c r="Y618" s="795"/>
    </row>
    <row r="619" spans="1:25" ht="17.25" customHeight="1" x14ac:dyDescent="0.25">
      <c r="A619" s="796"/>
      <c r="B619" s="842"/>
      <c r="C619" s="843"/>
      <c r="D619" s="843"/>
      <c r="E619" s="794"/>
      <c r="F619" s="795"/>
      <c r="G619" s="795"/>
      <c r="H619" s="795"/>
      <c r="I619" s="795"/>
      <c r="J619" s="795"/>
      <c r="K619" s="795"/>
      <c r="L619" s="795"/>
      <c r="M619" s="795"/>
      <c r="N619" s="795"/>
      <c r="O619" s="795"/>
      <c r="P619" s="795"/>
      <c r="Q619" s="795"/>
      <c r="R619" s="795"/>
      <c r="S619" s="795"/>
      <c r="T619" s="795"/>
      <c r="U619" s="795"/>
      <c r="V619" s="795"/>
      <c r="W619" s="795"/>
      <c r="X619" s="795"/>
      <c r="Y619" s="795"/>
    </row>
    <row r="620" spans="1:25" ht="17.25" customHeight="1" x14ac:dyDescent="0.25">
      <c r="A620" s="796"/>
      <c r="B620" s="842"/>
      <c r="C620" s="843"/>
      <c r="D620" s="843"/>
      <c r="E620" s="794"/>
      <c r="F620" s="795"/>
      <c r="G620" s="795"/>
      <c r="H620" s="795"/>
      <c r="I620" s="795"/>
      <c r="J620" s="795"/>
      <c r="K620" s="795"/>
      <c r="L620" s="795"/>
      <c r="M620" s="795"/>
      <c r="N620" s="795"/>
      <c r="O620" s="795"/>
      <c r="P620" s="795"/>
      <c r="Q620" s="795"/>
      <c r="R620" s="795"/>
      <c r="S620" s="795"/>
      <c r="T620" s="795"/>
      <c r="U620" s="795"/>
      <c r="V620" s="795"/>
      <c r="W620" s="795"/>
      <c r="X620" s="795"/>
      <c r="Y620" s="795"/>
    </row>
    <row r="621" spans="1:25" ht="17.25" customHeight="1" x14ac:dyDescent="0.25">
      <c r="A621" s="796"/>
      <c r="B621" s="842"/>
      <c r="C621" s="843"/>
      <c r="D621" s="843"/>
      <c r="E621" s="794"/>
      <c r="F621" s="795"/>
      <c r="G621" s="795"/>
      <c r="H621" s="795"/>
      <c r="I621" s="795"/>
      <c r="J621" s="795"/>
      <c r="K621" s="795"/>
      <c r="L621" s="795"/>
      <c r="M621" s="795"/>
      <c r="N621" s="795"/>
      <c r="O621" s="795"/>
      <c r="P621" s="795"/>
      <c r="Q621" s="795"/>
      <c r="R621" s="795"/>
      <c r="S621" s="795"/>
      <c r="T621" s="795"/>
      <c r="U621" s="795"/>
      <c r="V621" s="795"/>
      <c r="W621" s="795"/>
      <c r="X621" s="795"/>
      <c r="Y621" s="795"/>
    </row>
    <row r="622" spans="1:25" ht="17.25" customHeight="1" x14ac:dyDescent="0.25">
      <c r="A622" s="796"/>
      <c r="B622" s="842"/>
      <c r="C622" s="843"/>
      <c r="D622" s="843"/>
      <c r="E622" s="794"/>
      <c r="F622" s="795"/>
      <c r="G622" s="795"/>
      <c r="H622" s="795"/>
      <c r="I622" s="795"/>
      <c r="J622" s="795"/>
      <c r="K622" s="795"/>
      <c r="L622" s="795"/>
      <c r="M622" s="795"/>
      <c r="N622" s="795"/>
      <c r="O622" s="795"/>
      <c r="P622" s="795"/>
      <c r="Q622" s="795"/>
      <c r="R622" s="795"/>
      <c r="S622" s="795"/>
      <c r="T622" s="795"/>
      <c r="U622" s="795"/>
      <c r="V622" s="795"/>
      <c r="W622" s="795"/>
      <c r="X622" s="795"/>
      <c r="Y622" s="795"/>
    </row>
    <row r="623" spans="1:25" ht="17.25" customHeight="1" x14ac:dyDescent="0.25">
      <c r="A623" s="796"/>
      <c r="B623" s="842"/>
      <c r="C623" s="843"/>
      <c r="D623" s="843"/>
      <c r="E623" s="794"/>
      <c r="F623" s="795"/>
      <c r="G623" s="795"/>
      <c r="H623" s="795"/>
      <c r="I623" s="795"/>
      <c r="J623" s="795"/>
      <c r="K623" s="795"/>
      <c r="L623" s="795"/>
      <c r="M623" s="795"/>
      <c r="N623" s="795"/>
      <c r="O623" s="795"/>
      <c r="P623" s="795"/>
      <c r="Q623" s="795"/>
      <c r="R623" s="795"/>
      <c r="S623" s="795"/>
      <c r="T623" s="795"/>
      <c r="U623" s="795"/>
      <c r="V623" s="795"/>
      <c r="W623" s="795"/>
      <c r="X623" s="795"/>
      <c r="Y623" s="795"/>
    </row>
    <row r="624" spans="1:25" ht="17.25" customHeight="1" x14ac:dyDescent="0.25">
      <c r="A624" s="796"/>
      <c r="B624" s="842"/>
      <c r="C624" s="843"/>
      <c r="D624" s="843"/>
      <c r="E624" s="794"/>
      <c r="F624" s="795"/>
      <c r="G624" s="795"/>
      <c r="H624" s="795"/>
      <c r="I624" s="795"/>
      <c r="J624" s="795"/>
      <c r="K624" s="795"/>
      <c r="L624" s="795"/>
      <c r="M624" s="795"/>
      <c r="N624" s="795"/>
      <c r="O624" s="795"/>
      <c r="P624" s="795"/>
      <c r="Q624" s="795"/>
      <c r="R624" s="795"/>
      <c r="S624" s="795"/>
      <c r="T624" s="795"/>
      <c r="U624" s="795"/>
      <c r="V624" s="795"/>
      <c r="W624" s="795"/>
      <c r="X624" s="795"/>
      <c r="Y624" s="795"/>
    </row>
    <row r="625" spans="1:25" ht="17.25" customHeight="1" x14ac:dyDescent="0.25">
      <c r="A625" s="796"/>
      <c r="B625" s="842"/>
      <c r="C625" s="843"/>
      <c r="D625" s="843"/>
      <c r="E625" s="794"/>
      <c r="F625" s="795"/>
      <c r="G625" s="795"/>
      <c r="H625" s="795"/>
      <c r="I625" s="795"/>
      <c r="J625" s="795"/>
      <c r="K625" s="795"/>
      <c r="L625" s="795"/>
      <c r="M625" s="795"/>
      <c r="N625" s="795"/>
      <c r="O625" s="795"/>
      <c r="P625" s="795"/>
      <c r="Q625" s="795"/>
      <c r="R625" s="795"/>
      <c r="S625" s="795"/>
      <c r="T625" s="795"/>
      <c r="U625" s="795"/>
      <c r="V625" s="795"/>
      <c r="W625" s="795"/>
      <c r="X625" s="795"/>
      <c r="Y625" s="795"/>
    </row>
    <row r="626" spans="1:25" ht="17.25" customHeight="1" x14ac:dyDescent="0.25">
      <c r="A626" s="796"/>
      <c r="B626" s="842"/>
      <c r="C626" s="843"/>
      <c r="D626" s="843"/>
      <c r="E626" s="794"/>
      <c r="F626" s="795"/>
      <c r="G626" s="795"/>
      <c r="H626" s="795"/>
      <c r="I626" s="795"/>
      <c r="J626" s="795"/>
      <c r="K626" s="795"/>
      <c r="L626" s="795"/>
      <c r="M626" s="795"/>
      <c r="N626" s="795"/>
      <c r="O626" s="795"/>
      <c r="P626" s="795"/>
      <c r="Q626" s="795"/>
      <c r="R626" s="795"/>
      <c r="S626" s="795"/>
      <c r="T626" s="795"/>
      <c r="U626" s="795"/>
      <c r="V626" s="795"/>
      <c r="W626" s="795"/>
      <c r="X626" s="795"/>
      <c r="Y626" s="795"/>
    </row>
    <row r="627" spans="1:25" ht="17.25" customHeight="1" x14ac:dyDescent="0.25">
      <c r="A627" s="796"/>
      <c r="B627" s="842"/>
      <c r="C627" s="843"/>
      <c r="D627" s="843"/>
      <c r="E627" s="794"/>
      <c r="F627" s="795"/>
      <c r="G627" s="795"/>
      <c r="H627" s="795"/>
      <c r="I627" s="795"/>
      <c r="J627" s="795"/>
      <c r="K627" s="795"/>
      <c r="L627" s="795"/>
      <c r="M627" s="795"/>
      <c r="N627" s="795"/>
      <c r="O627" s="795"/>
      <c r="P627" s="795"/>
      <c r="Q627" s="795"/>
      <c r="R627" s="795"/>
      <c r="S627" s="795"/>
      <c r="T627" s="795"/>
      <c r="U627" s="795"/>
      <c r="V627" s="795"/>
      <c r="W627" s="795"/>
      <c r="X627" s="795"/>
      <c r="Y627" s="795"/>
    </row>
    <row r="628" spans="1:25" ht="17.25" customHeight="1" x14ac:dyDescent="0.25">
      <c r="A628" s="796"/>
      <c r="B628" s="842"/>
      <c r="C628" s="843"/>
      <c r="D628" s="843"/>
      <c r="E628" s="794"/>
      <c r="F628" s="795"/>
      <c r="G628" s="795"/>
      <c r="H628" s="795"/>
      <c r="I628" s="795"/>
      <c r="J628" s="795"/>
      <c r="K628" s="795"/>
      <c r="L628" s="795"/>
      <c r="M628" s="795"/>
      <c r="N628" s="795"/>
      <c r="O628" s="795"/>
      <c r="P628" s="795"/>
      <c r="Q628" s="795"/>
      <c r="R628" s="795"/>
      <c r="S628" s="795"/>
      <c r="T628" s="795"/>
      <c r="U628" s="795"/>
      <c r="V628" s="795"/>
      <c r="W628" s="795"/>
      <c r="X628" s="795"/>
      <c r="Y628" s="795"/>
    </row>
    <row r="629" spans="1:25" ht="17.25" customHeight="1" x14ac:dyDescent="0.25">
      <c r="A629" s="796"/>
      <c r="B629" s="842"/>
      <c r="C629" s="843"/>
      <c r="D629" s="843"/>
      <c r="E629" s="794"/>
      <c r="F629" s="795"/>
      <c r="G629" s="795"/>
      <c r="H629" s="795"/>
      <c r="I629" s="795"/>
      <c r="J629" s="795"/>
      <c r="K629" s="795"/>
      <c r="L629" s="795"/>
      <c r="M629" s="795"/>
      <c r="N629" s="795"/>
      <c r="O629" s="795"/>
      <c r="P629" s="795"/>
      <c r="Q629" s="795"/>
      <c r="R629" s="795"/>
      <c r="S629" s="795"/>
      <c r="T629" s="795"/>
      <c r="U629" s="795"/>
      <c r="V629" s="795"/>
      <c r="W629" s="795"/>
      <c r="X629" s="795"/>
      <c r="Y629" s="795"/>
    </row>
    <row r="630" spans="1:25" ht="17.25" customHeight="1" x14ac:dyDescent="0.25">
      <c r="A630" s="796"/>
      <c r="B630" s="842"/>
      <c r="C630" s="843"/>
      <c r="D630" s="843"/>
      <c r="E630" s="794"/>
      <c r="F630" s="795"/>
      <c r="G630" s="795"/>
      <c r="H630" s="795"/>
      <c r="I630" s="795"/>
      <c r="J630" s="795"/>
      <c r="K630" s="795"/>
      <c r="L630" s="795"/>
      <c r="M630" s="795"/>
      <c r="N630" s="795"/>
      <c r="O630" s="795"/>
      <c r="P630" s="795"/>
      <c r="Q630" s="795"/>
      <c r="R630" s="795"/>
      <c r="S630" s="795"/>
      <c r="T630" s="795"/>
      <c r="U630" s="795"/>
      <c r="V630" s="795"/>
      <c r="W630" s="795"/>
      <c r="X630" s="795"/>
      <c r="Y630" s="795"/>
    </row>
    <row r="631" spans="1:25" ht="17.25" customHeight="1" x14ac:dyDescent="0.25">
      <c r="A631" s="796"/>
      <c r="B631" s="842"/>
      <c r="C631" s="843"/>
      <c r="D631" s="843"/>
      <c r="E631" s="794"/>
      <c r="F631" s="795"/>
      <c r="G631" s="795"/>
      <c r="H631" s="795"/>
      <c r="I631" s="795"/>
      <c r="J631" s="795"/>
      <c r="K631" s="795"/>
      <c r="L631" s="795"/>
      <c r="M631" s="795"/>
      <c r="N631" s="795"/>
      <c r="O631" s="795"/>
      <c r="P631" s="795"/>
      <c r="Q631" s="795"/>
      <c r="R631" s="795"/>
      <c r="S631" s="795"/>
      <c r="T631" s="795"/>
      <c r="U631" s="795"/>
      <c r="V631" s="795"/>
      <c r="W631" s="795"/>
      <c r="X631" s="795"/>
      <c r="Y631" s="795"/>
    </row>
    <row r="632" spans="1:25" ht="17.25" customHeight="1" x14ac:dyDescent="0.25">
      <c r="A632" s="796"/>
      <c r="B632" s="842"/>
      <c r="C632" s="843"/>
      <c r="D632" s="843"/>
      <c r="E632" s="794"/>
      <c r="F632" s="795"/>
      <c r="G632" s="795"/>
      <c r="H632" s="795"/>
      <c r="I632" s="795"/>
      <c r="J632" s="795"/>
      <c r="K632" s="795"/>
      <c r="L632" s="795"/>
      <c r="M632" s="795"/>
      <c r="N632" s="795"/>
      <c r="O632" s="795"/>
      <c r="P632" s="795"/>
      <c r="Q632" s="795"/>
      <c r="R632" s="795"/>
      <c r="S632" s="795"/>
      <c r="T632" s="795"/>
      <c r="U632" s="795"/>
      <c r="V632" s="795"/>
      <c r="W632" s="795"/>
      <c r="X632" s="795"/>
      <c r="Y632" s="795"/>
    </row>
    <row r="633" spans="1:25" ht="17.25" customHeight="1" x14ac:dyDescent="0.25">
      <c r="A633" s="796"/>
      <c r="B633" s="842"/>
      <c r="C633" s="843"/>
      <c r="D633" s="843"/>
      <c r="E633" s="794"/>
      <c r="F633" s="795"/>
      <c r="G633" s="795"/>
      <c r="H633" s="795"/>
      <c r="I633" s="795"/>
      <c r="J633" s="795"/>
      <c r="K633" s="795"/>
      <c r="L633" s="795"/>
      <c r="M633" s="795"/>
      <c r="N633" s="795"/>
      <c r="O633" s="795"/>
      <c r="P633" s="795"/>
      <c r="Q633" s="795"/>
      <c r="R633" s="795"/>
      <c r="S633" s="795"/>
      <c r="T633" s="795"/>
      <c r="U633" s="795"/>
      <c r="V633" s="795"/>
      <c r="W633" s="795"/>
      <c r="X633" s="795"/>
      <c r="Y633" s="795"/>
    </row>
    <row r="634" spans="1:25" ht="17.25" customHeight="1" x14ac:dyDescent="0.25">
      <c r="A634" s="796"/>
      <c r="B634" s="842"/>
      <c r="C634" s="843"/>
      <c r="D634" s="843"/>
      <c r="E634" s="794"/>
      <c r="F634" s="795"/>
      <c r="G634" s="795"/>
      <c r="H634" s="795"/>
      <c r="I634" s="795"/>
      <c r="J634" s="795"/>
      <c r="K634" s="795"/>
      <c r="L634" s="795"/>
      <c r="M634" s="795"/>
      <c r="N634" s="795"/>
      <c r="O634" s="795"/>
      <c r="P634" s="795"/>
      <c r="Q634" s="795"/>
      <c r="R634" s="795"/>
      <c r="S634" s="795"/>
      <c r="T634" s="795"/>
      <c r="U634" s="795"/>
      <c r="V634" s="795"/>
      <c r="W634" s="795"/>
      <c r="X634" s="795"/>
      <c r="Y634" s="795"/>
    </row>
    <row r="635" spans="1:25" ht="17.25" customHeight="1" x14ac:dyDescent="0.25">
      <c r="A635" s="796"/>
      <c r="B635" s="842"/>
      <c r="C635" s="843"/>
      <c r="D635" s="843"/>
      <c r="E635" s="794"/>
      <c r="F635" s="795"/>
      <c r="G635" s="795"/>
      <c r="H635" s="795"/>
      <c r="I635" s="795"/>
      <c r="J635" s="795"/>
      <c r="K635" s="795"/>
      <c r="L635" s="795"/>
      <c r="M635" s="795"/>
      <c r="N635" s="795"/>
      <c r="O635" s="795"/>
      <c r="P635" s="795"/>
      <c r="Q635" s="795"/>
      <c r="R635" s="795"/>
      <c r="S635" s="795"/>
      <c r="T635" s="795"/>
      <c r="U635" s="795"/>
      <c r="V635" s="795"/>
      <c r="W635" s="795"/>
      <c r="X635" s="795"/>
      <c r="Y635" s="795"/>
    </row>
    <row r="636" spans="1:25" ht="17.25" customHeight="1" x14ac:dyDescent="0.25">
      <c r="A636" s="796"/>
      <c r="B636" s="842"/>
      <c r="C636" s="843"/>
      <c r="D636" s="843"/>
      <c r="E636" s="794"/>
      <c r="F636" s="795"/>
      <c r="G636" s="795"/>
      <c r="H636" s="795"/>
      <c r="I636" s="795"/>
      <c r="J636" s="795"/>
      <c r="K636" s="795"/>
      <c r="L636" s="795"/>
      <c r="M636" s="795"/>
      <c r="N636" s="795"/>
      <c r="O636" s="795"/>
      <c r="P636" s="795"/>
      <c r="Q636" s="795"/>
      <c r="R636" s="795"/>
      <c r="S636" s="795"/>
      <c r="T636" s="795"/>
      <c r="U636" s="795"/>
      <c r="V636" s="795"/>
      <c r="W636" s="795"/>
      <c r="X636" s="795"/>
      <c r="Y636" s="795"/>
    </row>
    <row r="637" spans="1:25" ht="17.25" customHeight="1" x14ac:dyDescent="0.25">
      <c r="A637" s="796"/>
      <c r="B637" s="842"/>
      <c r="C637" s="843"/>
      <c r="D637" s="843"/>
      <c r="E637" s="794"/>
      <c r="F637" s="795"/>
      <c r="G637" s="795"/>
      <c r="H637" s="795"/>
      <c r="I637" s="795"/>
      <c r="J637" s="795"/>
      <c r="K637" s="795"/>
      <c r="L637" s="795"/>
      <c r="M637" s="795"/>
      <c r="N637" s="795"/>
      <c r="O637" s="795"/>
      <c r="P637" s="795"/>
      <c r="Q637" s="795"/>
      <c r="R637" s="795"/>
      <c r="S637" s="795"/>
      <c r="T637" s="795"/>
      <c r="U637" s="795"/>
      <c r="V637" s="795"/>
      <c r="W637" s="795"/>
      <c r="X637" s="795"/>
      <c r="Y637" s="795"/>
    </row>
    <row r="638" spans="1:25" ht="17.25" customHeight="1" x14ac:dyDescent="0.25">
      <c r="A638" s="796"/>
      <c r="B638" s="842"/>
      <c r="C638" s="843"/>
      <c r="D638" s="843"/>
      <c r="E638" s="794"/>
      <c r="F638" s="795"/>
      <c r="G638" s="795"/>
      <c r="H638" s="795"/>
      <c r="I638" s="795"/>
      <c r="J638" s="795"/>
      <c r="K638" s="795"/>
      <c r="L638" s="795"/>
      <c r="M638" s="795"/>
      <c r="N638" s="795"/>
      <c r="O638" s="795"/>
      <c r="P638" s="795"/>
      <c r="Q638" s="795"/>
      <c r="R638" s="795"/>
      <c r="S638" s="795"/>
      <c r="T638" s="795"/>
      <c r="U638" s="795"/>
      <c r="V638" s="795"/>
      <c r="W638" s="795"/>
      <c r="X638" s="795"/>
      <c r="Y638" s="795"/>
    </row>
    <row r="639" spans="1:25" ht="17.25" customHeight="1" x14ac:dyDescent="0.25">
      <c r="A639" s="796"/>
      <c r="B639" s="842"/>
      <c r="C639" s="843"/>
      <c r="D639" s="843"/>
      <c r="E639" s="794"/>
      <c r="F639" s="795"/>
      <c r="G639" s="795"/>
      <c r="H639" s="795"/>
      <c r="I639" s="795"/>
      <c r="J639" s="795"/>
      <c r="K639" s="795"/>
      <c r="L639" s="795"/>
      <c r="M639" s="795"/>
      <c r="N639" s="795"/>
      <c r="O639" s="795"/>
      <c r="P639" s="795"/>
      <c r="Q639" s="795"/>
      <c r="R639" s="795"/>
      <c r="S639" s="795"/>
      <c r="T639" s="795"/>
      <c r="U639" s="795"/>
      <c r="V639" s="795"/>
      <c r="W639" s="795"/>
      <c r="X639" s="795"/>
      <c r="Y639" s="795"/>
    </row>
    <row r="640" spans="1:25" ht="17.25" customHeight="1" x14ac:dyDescent="0.25">
      <c r="A640" s="796"/>
      <c r="B640" s="842"/>
      <c r="C640" s="843"/>
      <c r="D640" s="843"/>
      <c r="E640" s="794"/>
      <c r="F640" s="795"/>
      <c r="G640" s="795"/>
      <c r="H640" s="795"/>
      <c r="I640" s="795"/>
      <c r="J640" s="795"/>
      <c r="K640" s="795"/>
      <c r="L640" s="795"/>
      <c r="M640" s="795"/>
      <c r="N640" s="795"/>
      <c r="O640" s="795"/>
      <c r="P640" s="795"/>
      <c r="Q640" s="795"/>
      <c r="R640" s="795"/>
      <c r="S640" s="795"/>
      <c r="T640" s="795"/>
      <c r="U640" s="795"/>
      <c r="V640" s="795"/>
      <c r="W640" s="795"/>
      <c r="X640" s="795"/>
      <c r="Y640" s="795"/>
    </row>
    <row r="641" spans="1:25" ht="17.25" customHeight="1" x14ac:dyDescent="0.25">
      <c r="A641" s="796"/>
      <c r="B641" s="842"/>
      <c r="C641" s="843"/>
      <c r="D641" s="843"/>
      <c r="E641" s="794"/>
      <c r="F641" s="795"/>
      <c r="G641" s="795"/>
      <c r="H641" s="795"/>
      <c r="I641" s="795"/>
      <c r="J641" s="795"/>
      <c r="K641" s="795"/>
      <c r="L641" s="795"/>
      <c r="M641" s="795"/>
      <c r="N641" s="795"/>
      <c r="O641" s="795"/>
      <c r="P641" s="795"/>
      <c r="Q641" s="795"/>
      <c r="R641" s="795"/>
      <c r="S641" s="795"/>
      <c r="T641" s="795"/>
      <c r="U641" s="795"/>
      <c r="V641" s="795"/>
      <c r="W641" s="795"/>
      <c r="X641" s="795"/>
      <c r="Y641" s="795"/>
    </row>
    <row r="642" spans="1:25" ht="17.25" customHeight="1" x14ac:dyDescent="0.25">
      <c r="A642" s="796"/>
      <c r="B642" s="842"/>
      <c r="C642" s="843"/>
      <c r="D642" s="843"/>
      <c r="E642" s="794"/>
      <c r="F642" s="795"/>
      <c r="G642" s="795"/>
      <c r="H642" s="795"/>
      <c r="I642" s="795"/>
      <c r="J642" s="795"/>
      <c r="K642" s="795"/>
      <c r="L642" s="795"/>
      <c r="M642" s="795"/>
      <c r="N642" s="795"/>
      <c r="O642" s="795"/>
      <c r="P642" s="795"/>
      <c r="Q642" s="795"/>
      <c r="R642" s="795"/>
      <c r="S642" s="795"/>
      <c r="T642" s="795"/>
      <c r="U642" s="795"/>
      <c r="V642" s="795"/>
      <c r="W642" s="795"/>
      <c r="X642" s="795"/>
      <c r="Y642" s="795"/>
    </row>
    <row r="643" spans="1:25" ht="17.25" customHeight="1" x14ac:dyDescent="0.25">
      <c r="A643" s="796"/>
      <c r="B643" s="842"/>
      <c r="C643" s="843"/>
      <c r="D643" s="843"/>
      <c r="E643" s="794"/>
      <c r="F643" s="795"/>
      <c r="G643" s="795"/>
      <c r="H643" s="795"/>
      <c r="I643" s="795"/>
      <c r="J643" s="795"/>
      <c r="K643" s="795"/>
      <c r="L643" s="795"/>
      <c r="M643" s="795"/>
      <c r="N643" s="795"/>
      <c r="O643" s="795"/>
      <c r="P643" s="795"/>
      <c r="Q643" s="795"/>
      <c r="R643" s="795"/>
      <c r="S643" s="795"/>
      <c r="T643" s="795"/>
      <c r="U643" s="795"/>
      <c r="V643" s="795"/>
      <c r="W643" s="795"/>
      <c r="X643" s="795"/>
      <c r="Y643" s="795"/>
    </row>
    <row r="644" spans="1:25" ht="17.25" customHeight="1" x14ac:dyDescent="0.25">
      <c r="A644" s="796"/>
      <c r="B644" s="842"/>
      <c r="C644" s="843"/>
      <c r="D644" s="843"/>
      <c r="E644" s="794"/>
      <c r="F644" s="795"/>
      <c r="G644" s="795"/>
      <c r="H644" s="795"/>
      <c r="I644" s="795"/>
      <c r="J644" s="795"/>
      <c r="K644" s="795"/>
      <c r="L644" s="795"/>
      <c r="M644" s="795"/>
      <c r="N644" s="795"/>
      <c r="O644" s="795"/>
      <c r="P644" s="795"/>
      <c r="Q644" s="795"/>
      <c r="R644" s="795"/>
      <c r="S644" s="795"/>
      <c r="T644" s="795"/>
      <c r="U644" s="795"/>
      <c r="V644" s="795"/>
      <c r="W644" s="795"/>
      <c r="X644" s="795"/>
      <c r="Y644" s="795"/>
    </row>
    <row r="645" spans="1:25" ht="17.25" customHeight="1" x14ac:dyDescent="0.25">
      <c r="A645" s="796"/>
      <c r="B645" s="842"/>
      <c r="C645" s="843"/>
      <c r="D645" s="843"/>
      <c r="E645" s="794"/>
      <c r="F645" s="795"/>
      <c r="G645" s="795"/>
      <c r="H645" s="795"/>
      <c r="I645" s="795"/>
      <c r="J645" s="795"/>
      <c r="K645" s="795"/>
      <c r="L645" s="795"/>
      <c r="M645" s="795"/>
      <c r="N645" s="795"/>
      <c r="O645" s="795"/>
      <c r="P645" s="795"/>
      <c r="Q645" s="795"/>
      <c r="R645" s="795"/>
      <c r="S645" s="795"/>
      <c r="T645" s="795"/>
      <c r="U645" s="795"/>
      <c r="V645" s="795"/>
      <c r="W645" s="795"/>
      <c r="X645" s="795"/>
      <c r="Y645" s="795"/>
    </row>
    <row r="646" spans="1:25" ht="17.25" customHeight="1" x14ac:dyDescent="0.25">
      <c r="A646" s="796"/>
      <c r="B646" s="842"/>
      <c r="C646" s="843"/>
      <c r="D646" s="843"/>
      <c r="E646" s="794"/>
      <c r="F646" s="795"/>
      <c r="G646" s="795"/>
      <c r="H646" s="795"/>
      <c r="I646" s="795"/>
      <c r="J646" s="795"/>
      <c r="K646" s="795"/>
      <c r="L646" s="795"/>
      <c r="M646" s="795"/>
      <c r="N646" s="795"/>
      <c r="O646" s="795"/>
      <c r="P646" s="795"/>
      <c r="Q646" s="795"/>
      <c r="R646" s="795"/>
      <c r="S646" s="795"/>
      <c r="T646" s="795"/>
      <c r="U646" s="795"/>
      <c r="V646" s="795"/>
      <c r="W646" s="795"/>
      <c r="X646" s="795"/>
      <c r="Y646" s="795"/>
    </row>
    <row r="647" spans="1:25" ht="17.25" customHeight="1" x14ac:dyDescent="0.25">
      <c r="A647" s="796"/>
      <c r="B647" s="842"/>
      <c r="C647" s="843"/>
      <c r="D647" s="843"/>
      <c r="E647" s="794"/>
      <c r="F647" s="795"/>
      <c r="G647" s="795"/>
      <c r="H647" s="795"/>
      <c r="I647" s="795"/>
      <c r="J647" s="795"/>
      <c r="K647" s="795"/>
      <c r="L647" s="795"/>
      <c r="M647" s="795"/>
      <c r="N647" s="795"/>
      <c r="O647" s="795"/>
      <c r="P647" s="795"/>
      <c r="Q647" s="795"/>
      <c r="R647" s="795"/>
      <c r="S647" s="795"/>
      <c r="T647" s="795"/>
      <c r="U647" s="795"/>
      <c r="V647" s="795"/>
      <c r="W647" s="795"/>
      <c r="X647" s="795"/>
      <c r="Y647" s="795"/>
    </row>
    <row r="648" spans="1:25" ht="17.25" customHeight="1" x14ac:dyDescent="0.25">
      <c r="A648" s="796"/>
      <c r="B648" s="842"/>
      <c r="C648" s="843"/>
      <c r="D648" s="843"/>
      <c r="E648" s="794"/>
      <c r="F648" s="795"/>
      <c r="G648" s="795"/>
      <c r="H648" s="795"/>
      <c r="I648" s="795"/>
      <c r="J648" s="795"/>
      <c r="K648" s="795"/>
      <c r="L648" s="795"/>
      <c r="M648" s="795"/>
      <c r="N648" s="795"/>
      <c r="O648" s="795"/>
      <c r="P648" s="795"/>
      <c r="Q648" s="795"/>
      <c r="R648" s="795"/>
      <c r="S648" s="795"/>
      <c r="T648" s="795"/>
      <c r="U648" s="795"/>
      <c r="V648" s="795"/>
      <c r="W648" s="795"/>
      <c r="X648" s="795"/>
      <c r="Y648" s="795"/>
    </row>
    <row r="649" spans="1:25" ht="17.25" customHeight="1" x14ac:dyDescent="0.25">
      <c r="A649" s="796"/>
      <c r="B649" s="842"/>
      <c r="C649" s="843"/>
      <c r="D649" s="843"/>
      <c r="E649" s="794"/>
      <c r="F649" s="795"/>
      <c r="G649" s="795"/>
      <c r="H649" s="795"/>
      <c r="I649" s="795"/>
      <c r="J649" s="795"/>
      <c r="K649" s="795"/>
      <c r="L649" s="795"/>
      <c r="M649" s="795"/>
      <c r="N649" s="795"/>
      <c r="O649" s="795"/>
      <c r="P649" s="795"/>
      <c r="Q649" s="795"/>
      <c r="R649" s="795"/>
      <c r="S649" s="795"/>
      <c r="T649" s="795"/>
      <c r="U649" s="795"/>
      <c r="V649" s="795"/>
      <c r="W649" s="795"/>
      <c r="X649" s="795"/>
      <c r="Y649" s="795"/>
    </row>
    <row r="650" spans="1:25" ht="17.25" customHeight="1" x14ac:dyDescent="0.25">
      <c r="A650" s="796"/>
      <c r="B650" s="842"/>
      <c r="C650" s="843"/>
      <c r="D650" s="843"/>
      <c r="E650" s="794"/>
      <c r="F650" s="795"/>
      <c r="G650" s="795"/>
      <c r="H650" s="795"/>
      <c r="I650" s="795"/>
      <c r="J650" s="795"/>
      <c r="K650" s="795"/>
      <c r="L650" s="795"/>
      <c r="M650" s="795"/>
      <c r="N650" s="795"/>
      <c r="O650" s="795"/>
      <c r="P650" s="795"/>
      <c r="Q650" s="795"/>
      <c r="R650" s="795"/>
      <c r="S650" s="795"/>
      <c r="T650" s="795"/>
      <c r="U650" s="795"/>
      <c r="V650" s="795"/>
      <c r="W650" s="795"/>
      <c r="X650" s="795"/>
      <c r="Y650" s="795"/>
    </row>
    <row r="651" spans="1:25" ht="17.25" customHeight="1" x14ac:dyDescent="0.25">
      <c r="A651" s="796"/>
      <c r="B651" s="842"/>
      <c r="C651" s="843"/>
      <c r="D651" s="843"/>
      <c r="E651" s="794"/>
      <c r="F651" s="795"/>
      <c r="G651" s="795"/>
      <c r="H651" s="795"/>
      <c r="I651" s="795"/>
      <c r="J651" s="795"/>
      <c r="K651" s="795"/>
      <c r="L651" s="795"/>
      <c r="M651" s="795"/>
      <c r="N651" s="795"/>
      <c r="O651" s="795"/>
      <c r="P651" s="795"/>
      <c r="Q651" s="795"/>
      <c r="R651" s="795"/>
      <c r="S651" s="795"/>
      <c r="T651" s="795"/>
      <c r="U651" s="795"/>
      <c r="V651" s="795"/>
      <c r="W651" s="795"/>
      <c r="X651" s="795"/>
      <c r="Y651" s="795"/>
    </row>
    <row r="652" spans="1:25" ht="17.25" customHeight="1" x14ac:dyDescent="0.25">
      <c r="A652" s="796"/>
      <c r="B652" s="842"/>
      <c r="C652" s="843"/>
      <c r="D652" s="843"/>
      <c r="E652" s="794"/>
      <c r="F652" s="795"/>
      <c r="G652" s="795"/>
      <c r="H652" s="795"/>
      <c r="I652" s="795"/>
      <c r="J652" s="795"/>
      <c r="K652" s="795"/>
      <c r="L652" s="795"/>
      <c r="M652" s="795"/>
      <c r="N652" s="795"/>
      <c r="O652" s="795"/>
      <c r="P652" s="795"/>
      <c r="Q652" s="795"/>
      <c r="R652" s="795"/>
      <c r="S652" s="795"/>
      <c r="T652" s="795"/>
      <c r="U652" s="795"/>
      <c r="V652" s="795"/>
      <c r="W652" s="795"/>
      <c r="X652" s="795"/>
      <c r="Y652" s="795"/>
    </row>
    <row r="653" spans="1:25" ht="17.25" customHeight="1" x14ac:dyDescent="0.25">
      <c r="A653" s="796"/>
      <c r="B653" s="842"/>
      <c r="C653" s="843"/>
      <c r="D653" s="843"/>
      <c r="E653" s="794"/>
      <c r="F653" s="795"/>
      <c r="G653" s="795"/>
      <c r="H653" s="795"/>
      <c r="I653" s="795"/>
      <c r="J653" s="795"/>
      <c r="K653" s="795"/>
      <c r="L653" s="795"/>
      <c r="M653" s="795"/>
      <c r="N653" s="795"/>
      <c r="O653" s="795"/>
      <c r="P653" s="795"/>
      <c r="Q653" s="795"/>
      <c r="R653" s="795"/>
      <c r="S653" s="795"/>
      <c r="T653" s="795"/>
      <c r="U653" s="795"/>
      <c r="V653" s="795"/>
      <c r="W653" s="795"/>
      <c r="X653" s="795"/>
      <c r="Y653" s="795"/>
    </row>
    <row r="654" spans="1:25" ht="17.25" customHeight="1" x14ac:dyDescent="0.25">
      <c r="A654" s="796"/>
      <c r="B654" s="842"/>
      <c r="C654" s="843"/>
      <c r="D654" s="843"/>
      <c r="E654" s="794"/>
      <c r="F654" s="795"/>
      <c r="G654" s="795"/>
      <c r="H654" s="795"/>
      <c r="I654" s="795"/>
      <c r="J654" s="795"/>
      <c r="K654" s="795"/>
      <c r="L654" s="795"/>
      <c r="M654" s="795"/>
      <c r="N654" s="795"/>
      <c r="O654" s="795"/>
      <c r="P654" s="795"/>
      <c r="Q654" s="795"/>
      <c r="R654" s="795"/>
      <c r="S654" s="795"/>
      <c r="T654" s="795"/>
      <c r="U654" s="795"/>
      <c r="V654" s="795"/>
      <c r="W654" s="795"/>
      <c r="X654" s="795"/>
      <c r="Y654" s="795"/>
    </row>
    <row r="655" spans="1:25" ht="17.25" customHeight="1" x14ac:dyDescent="0.25">
      <c r="A655" s="796"/>
      <c r="B655" s="842"/>
      <c r="C655" s="843"/>
      <c r="D655" s="843"/>
      <c r="E655" s="794"/>
      <c r="F655" s="795"/>
      <c r="G655" s="795"/>
      <c r="H655" s="795"/>
      <c r="I655" s="795"/>
      <c r="J655" s="795"/>
      <c r="K655" s="795"/>
      <c r="L655" s="795"/>
      <c r="M655" s="795"/>
      <c r="N655" s="795"/>
      <c r="O655" s="795"/>
      <c r="P655" s="795"/>
      <c r="Q655" s="795"/>
      <c r="R655" s="795"/>
      <c r="S655" s="795"/>
      <c r="T655" s="795"/>
      <c r="U655" s="795"/>
      <c r="V655" s="795"/>
      <c r="W655" s="795"/>
      <c r="X655" s="795"/>
      <c r="Y655" s="795"/>
    </row>
    <row r="656" spans="1:25" ht="17.25" customHeight="1" x14ac:dyDescent="0.25">
      <c r="A656" s="796"/>
      <c r="B656" s="842"/>
      <c r="C656" s="843"/>
      <c r="D656" s="843"/>
      <c r="E656" s="794"/>
      <c r="F656" s="795"/>
      <c r="G656" s="795"/>
      <c r="H656" s="795"/>
      <c r="I656" s="795"/>
      <c r="J656" s="795"/>
      <c r="K656" s="795"/>
      <c r="L656" s="795"/>
      <c r="M656" s="795"/>
      <c r="N656" s="795"/>
      <c r="O656" s="795"/>
      <c r="P656" s="795"/>
      <c r="Q656" s="795"/>
      <c r="R656" s="795"/>
      <c r="S656" s="795"/>
      <c r="T656" s="795"/>
      <c r="U656" s="795"/>
      <c r="V656" s="795"/>
      <c r="W656" s="795"/>
      <c r="X656" s="795"/>
      <c r="Y656" s="795"/>
    </row>
    <row r="657" spans="1:25" ht="17.25" customHeight="1" x14ac:dyDescent="0.25">
      <c r="A657" s="796"/>
      <c r="B657" s="842"/>
      <c r="C657" s="843"/>
      <c r="D657" s="843"/>
      <c r="E657" s="794"/>
      <c r="F657" s="795"/>
      <c r="G657" s="795"/>
      <c r="H657" s="795"/>
      <c r="I657" s="795"/>
      <c r="J657" s="795"/>
      <c r="K657" s="795"/>
      <c r="L657" s="795"/>
      <c r="M657" s="795"/>
      <c r="N657" s="795"/>
      <c r="O657" s="795"/>
      <c r="P657" s="795"/>
      <c r="Q657" s="795"/>
      <c r="R657" s="795"/>
      <c r="S657" s="795"/>
      <c r="T657" s="795"/>
      <c r="U657" s="795"/>
      <c r="V657" s="795"/>
      <c r="W657" s="795"/>
      <c r="X657" s="795"/>
      <c r="Y657" s="795"/>
    </row>
    <row r="658" spans="1:25" ht="17.25" customHeight="1" x14ac:dyDescent="0.25">
      <c r="A658" s="796"/>
      <c r="B658" s="842"/>
      <c r="C658" s="843"/>
      <c r="D658" s="843"/>
      <c r="E658" s="794"/>
      <c r="F658" s="795"/>
      <c r="G658" s="795"/>
      <c r="H658" s="795"/>
      <c r="I658" s="795"/>
      <c r="J658" s="795"/>
      <c r="K658" s="795"/>
      <c r="L658" s="795"/>
      <c r="M658" s="795"/>
      <c r="N658" s="795"/>
      <c r="O658" s="795"/>
      <c r="P658" s="795"/>
      <c r="Q658" s="795"/>
      <c r="R658" s="795"/>
      <c r="S658" s="795"/>
      <c r="T658" s="795"/>
      <c r="U658" s="795"/>
      <c r="V658" s="795"/>
      <c r="W658" s="795"/>
      <c r="X658" s="795"/>
      <c r="Y658" s="795"/>
    </row>
    <row r="659" spans="1:25" ht="17.25" customHeight="1" x14ac:dyDescent="0.25">
      <c r="A659" s="796"/>
      <c r="B659" s="842"/>
      <c r="C659" s="843"/>
      <c r="D659" s="843"/>
      <c r="E659" s="794"/>
      <c r="F659" s="795"/>
      <c r="G659" s="795"/>
      <c r="H659" s="795"/>
      <c r="I659" s="795"/>
      <c r="J659" s="795"/>
      <c r="K659" s="795"/>
      <c r="L659" s="795"/>
      <c r="M659" s="795"/>
      <c r="N659" s="795"/>
      <c r="O659" s="795"/>
      <c r="P659" s="795"/>
      <c r="Q659" s="795"/>
      <c r="R659" s="795"/>
      <c r="S659" s="795"/>
      <c r="T659" s="795"/>
      <c r="U659" s="795"/>
      <c r="V659" s="795"/>
      <c r="W659" s="795"/>
      <c r="X659" s="795"/>
      <c r="Y659" s="795"/>
    </row>
    <row r="660" spans="1:25" ht="17.25" customHeight="1" x14ac:dyDescent="0.25">
      <c r="A660" s="796"/>
      <c r="B660" s="842"/>
      <c r="C660" s="843"/>
      <c r="D660" s="843"/>
      <c r="E660" s="794"/>
      <c r="F660" s="795"/>
      <c r="G660" s="795"/>
      <c r="H660" s="795"/>
      <c r="I660" s="795"/>
      <c r="J660" s="795"/>
      <c r="K660" s="795"/>
      <c r="L660" s="795"/>
      <c r="M660" s="795"/>
      <c r="N660" s="795"/>
      <c r="O660" s="795"/>
      <c r="P660" s="795"/>
      <c r="Q660" s="795"/>
      <c r="R660" s="795"/>
      <c r="S660" s="795"/>
      <c r="T660" s="795"/>
      <c r="U660" s="795"/>
      <c r="V660" s="795"/>
      <c r="W660" s="795"/>
      <c r="X660" s="795"/>
      <c r="Y660" s="795"/>
    </row>
    <row r="661" spans="1:25" ht="17.25" customHeight="1" x14ac:dyDescent="0.25">
      <c r="A661" s="796"/>
      <c r="B661" s="842"/>
      <c r="C661" s="843"/>
      <c r="D661" s="843"/>
      <c r="E661" s="794"/>
      <c r="F661" s="795"/>
      <c r="G661" s="795"/>
      <c r="H661" s="795"/>
      <c r="I661" s="795"/>
      <c r="J661" s="795"/>
      <c r="K661" s="795"/>
      <c r="L661" s="795"/>
      <c r="M661" s="795"/>
      <c r="N661" s="795"/>
      <c r="O661" s="795"/>
      <c r="P661" s="795"/>
      <c r="Q661" s="795"/>
      <c r="R661" s="795"/>
      <c r="S661" s="795"/>
      <c r="T661" s="795"/>
      <c r="U661" s="795"/>
      <c r="V661" s="795"/>
      <c r="W661" s="795"/>
      <c r="X661" s="795"/>
      <c r="Y661" s="795"/>
    </row>
    <row r="662" spans="1:25" ht="17.25" customHeight="1" x14ac:dyDescent="0.25">
      <c r="A662" s="796"/>
      <c r="B662" s="842"/>
      <c r="C662" s="843"/>
      <c r="D662" s="843"/>
      <c r="E662" s="794"/>
      <c r="F662" s="795"/>
      <c r="G662" s="795"/>
      <c r="H662" s="795"/>
      <c r="I662" s="795"/>
      <c r="J662" s="795"/>
      <c r="K662" s="795"/>
      <c r="L662" s="795"/>
      <c r="M662" s="795"/>
      <c r="N662" s="795"/>
      <c r="O662" s="795"/>
      <c r="P662" s="795"/>
      <c r="Q662" s="795"/>
      <c r="R662" s="795"/>
      <c r="S662" s="795"/>
      <c r="T662" s="795"/>
      <c r="U662" s="795"/>
      <c r="V662" s="795"/>
      <c r="W662" s="795"/>
      <c r="X662" s="795"/>
      <c r="Y662" s="795"/>
    </row>
    <row r="663" spans="1:25" ht="17.25" customHeight="1" x14ac:dyDescent="0.25">
      <c r="A663" s="796"/>
      <c r="B663" s="842"/>
      <c r="C663" s="843"/>
      <c r="D663" s="843"/>
      <c r="E663" s="794"/>
      <c r="F663" s="795"/>
      <c r="G663" s="795"/>
      <c r="H663" s="795"/>
      <c r="I663" s="795"/>
      <c r="J663" s="795"/>
      <c r="K663" s="795"/>
      <c r="L663" s="795"/>
      <c r="M663" s="795"/>
      <c r="N663" s="795"/>
      <c r="O663" s="795"/>
      <c r="P663" s="795"/>
      <c r="Q663" s="795"/>
      <c r="R663" s="795"/>
      <c r="S663" s="795"/>
      <c r="T663" s="795"/>
      <c r="U663" s="795"/>
      <c r="V663" s="795"/>
      <c r="W663" s="795"/>
      <c r="X663" s="795"/>
      <c r="Y663" s="795"/>
    </row>
    <row r="664" spans="1:25" ht="17.25" customHeight="1" x14ac:dyDescent="0.25">
      <c r="A664" s="796"/>
      <c r="B664" s="842"/>
      <c r="C664" s="843"/>
      <c r="D664" s="843"/>
      <c r="E664" s="794"/>
      <c r="F664" s="795"/>
      <c r="G664" s="795"/>
      <c r="H664" s="795"/>
      <c r="I664" s="795"/>
      <c r="J664" s="795"/>
      <c r="K664" s="795"/>
      <c r="L664" s="795"/>
      <c r="M664" s="795"/>
      <c r="N664" s="795"/>
      <c r="O664" s="795"/>
      <c r="P664" s="795"/>
      <c r="Q664" s="795"/>
      <c r="R664" s="795"/>
      <c r="S664" s="795"/>
      <c r="T664" s="795"/>
      <c r="U664" s="795"/>
      <c r="V664" s="795"/>
      <c r="W664" s="795"/>
      <c r="X664" s="795"/>
      <c r="Y664" s="795"/>
    </row>
    <row r="665" spans="1:25" ht="17.25" customHeight="1" x14ac:dyDescent="0.25">
      <c r="A665" s="796"/>
      <c r="B665" s="842"/>
      <c r="C665" s="843"/>
      <c r="D665" s="843"/>
      <c r="E665" s="794"/>
      <c r="F665" s="795"/>
      <c r="G665" s="795"/>
      <c r="H665" s="795"/>
      <c r="I665" s="795"/>
      <c r="J665" s="795"/>
      <c r="K665" s="795"/>
      <c r="L665" s="795"/>
      <c r="M665" s="795"/>
      <c r="N665" s="795"/>
      <c r="O665" s="795"/>
      <c r="P665" s="795"/>
      <c r="Q665" s="795"/>
      <c r="R665" s="795"/>
      <c r="S665" s="795"/>
      <c r="T665" s="795"/>
      <c r="U665" s="795"/>
      <c r="V665" s="795"/>
      <c r="W665" s="795"/>
      <c r="X665" s="795"/>
      <c r="Y665" s="795"/>
    </row>
    <row r="666" spans="1:25" ht="17.25" customHeight="1" x14ac:dyDescent="0.25">
      <c r="A666" s="796"/>
      <c r="B666" s="842"/>
      <c r="C666" s="843"/>
      <c r="D666" s="843"/>
      <c r="E666" s="794"/>
      <c r="F666" s="795"/>
      <c r="G666" s="795"/>
      <c r="H666" s="795"/>
      <c r="I666" s="795"/>
      <c r="J666" s="795"/>
      <c r="K666" s="795"/>
      <c r="L666" s="795"/>
      <c r="M666" s="795"/>
      <c r="N666" s="795"/>
      <c r="O666" s="795"/>
      <c r="P666" s="795"/>
      <c r="Q666" s="795"/>
      <c r="R666" s="795"/>
      <c r="S666" s="795"/>
      <c r="T666" s="795"/>
      <c r="U666" s="795"/>
      <c r="V666" s="795"/>
      <c r="W666" s="795"/>
      <c r="X666" s="795"/>
      <c r="Y666" s="795"/>
    </row>
    <row r="667" spans="1:25" ht="17.25" customHeight="1" x14ac:dyDescent="0.25">
      <c r="A667" s="796"/>
      <c r="B667" s="842"/>
      <c r="C667" s="843"/>
      <c r="D667" s="843"/>
      <c r="E667" s="794"/>
      <c r="F667" s="795"/>
      <c r="G667" s="795"/>
      <c r="H667" s="795"/>
      <c r="I667" s="795"/>
      <c r="J667" s="795"/>
      <c r="K667" s="795"/>
      <c r="L667" s="795"/>
      <c r="M667" s="795"/>
      <c r="N667" s="795"/>
      <c r="O667" s="795"/>
      <c r="P667" s="795"/>
      <c r="Q667" s="795"/>
      <c r="R667" s="795"/>
      <c r="S667" s="795"/>
      <c r="T667" s="795"/>
      <c r="U667" s="795"/>
      <c r="V667" s="795"/>
      <c r="W667" s="795"/>
      <c r="X667" s="795"/>
      <c r="Y667" s="795"/>
    </row>
    <row r="668" spans="1:25" ht="17.25" customHeight="1" x14ac:dyDescent="0.25">
      <c r="A668" s="796"/>
      <c r="B668" s="842"/>
      <c r="C668" s="843"/>
      <c r="D668" s="843"/>
      <c r="E668" s="794"/>
      <c r="F668" s="795"/>
      <c r="G668" s="795"/>
      <c r="H668" s="795"/>
      <c r="I668" s="795"/>
      <c r="J668" s="795"/>
      <c r="K668" s="795"/>
      <c r="L668" s="795"/>
      <c r="M668" s="795"/>
      <c r="N668" s="795"/>
      <c r="O668" s="795"/>
      <c r="P668" s="795"/>
      <c r="Q668" s="795"/>
      <c r="R668" s="795"/>
      <c r="S668" s="795"/>
      <c r="T668" s="795"/>
      <c r="U668" s="795"/>
      <c r="V668" s="795"/>
      <c r="W668" s="795"/>
      <c r="X668" s="795"/>
      <c r="Y668" s="795"/>
    </row>
    <row r="669" spans="1:25" ht="17.25" customHeight="1" x14ac:dyDescent="0.25">
      <c r="A669" s="796"/>
      <c r="B669" s="842"/>
      <c r="C669" s="843"/>
      <c r="D669" s="843"/>
      <c r="E669" s="794"/>
      <c r="F669" s="795"/>
      <c r="G669" s="795"/>
      <c r="H669" s="795"/>
      <c r="I669" s="795"/>
      <c r="J669" s="795"/>
      <c r="K669" s="795"/>
      <c r="L669" s="795"/>
      <c r="M669" s="795"/>
      <c r="N669" s="795"/>
      <c r="O669" s="795"/>
      <c r="P669" s="795"/>
      <c r="Q669" s="795"/>
      <c r="R669" s="795"/>
      <c r="S669" s="795"/>
      <c r="T669" s="795"/>
      <c r="U669" s="795"/>
      <c r="V669" s="795"/>
      <c r="W669" s="795"/>
      <c r="X669" s="795"/>
      <c r="Y669" s="795"/>
    </row>
    <row r="670" spans="1:25" ht="17.25" customHeight="1" x14ac:dyDescent="0.25">
      <c r="A670" s="796"/>
      <c r="B670" s="842"/>
      <c r="C670" s="843"/>
      <c r="D670" s="843"/>
      <c r="E670" s="794"/>
      <c r="F670" s="795"/>
      <c r="G670" s="795"/>
      <c r="H670" s="795"/>
      <c r="I670" s="795"/>
      <c r="J670" s="795"/>
      <c r="K670" s="795"/>
      <c r="L670" s="795"/>
      <c r="M670" s="795"/>
      <c r="N670" s="795"/>
      <c r="O670" s="795"/>
      <c r="P670" s="795"/>
      <c r="Q670" s="795"/>
      <c r="R670" s="795"/>
      <c r="S670" s="795"/>
      <c r="T670" s="795"/>
      <c r="U670" s="795"/>
      <c r="V670" s="795"/>
      <c r="W670" s="795"/>
      <c r="X670" s="795"/>
      <c r="Y670" s="795"/>
    </row>
    <row r="671" spans="1:25" ht="17.25" customHeight="1" x14ac:dyDescent="0.25">
      <c r="A671" s="796"/>
      <c r="B671" s="842"/>
      <c r="C671" s="843"/>
      <c r="D671" s="843"/>
      <c r="E671" s="794"/>
      <c r="F671" s="795"/>
      <c r="G671" s="795"/>
      <c r="H671" s="795"/>
      <c r="I671" s="795"/>
      <c r="J671" s="795"/>
      <c r="K671" s="795"/>
      <c r="L671" s="795"/>
      <c r="M671" s="795"/>
      <c r="N671" s="795"/>
      <c r="O671" s="795"/>
      <c r="P671" s="795"/>
      <c r="Q671" s="795"/>
      <c r="R671" s="795"/>
      <c r="S671" s="795"/>
      <c r="T671" s="795"/>
      <c r="U671" s="795"/>
      <c r="V671" s="795"/>
      <c r="W671" s="795"/>
      <c r="X671" s="795"/>
      <c r="Y671" s="795"/>
    </row>
    <row r="672" spans="1:25" ht="17.25" customHeight="1" x14ac:dyDescent="0.25">
      <c r="A672" s="796"/>
      <c r="B672" s="842"/>
      <c r="C672" s="843"/>
      <c r="D672" s="843"/>
      <c r="E672" s="794"/>
      <c r="F672" s="795"/>
      <c r="G672" s="795"/>
      <c r="H672" s="795"/>
      <c r="I672" s="795"/>
      <c r="J672" s="795"/>
      <c r="K672" s="795"/>
      <c r="L672" s="795"/>
      <c r="M672" s="795"/>
      <c r="N672" s="795"/>
      <c r="O672" s="795"/>
      <c r="P672" s="795"/>
      <c r="Q672" s="795"/>
      <c r="R672" s="795"/>
      <c r="S672" s="795"/>
      <c r="T672" s="795"/>
      <c r="U672" s="795"/>
      <c r="V672" s="795"/>
      <c r="W672" s="795"/>
      <c r="X672" s="795"/>
      <c r="Y672" s="795"/>
    </row>
    <row r="673" spans="1:25" ht="17.25" customHeight="1" x14ac:dyDescent="0.25">
      <c r="A673" s="796"/>
      <c r="B673" s="842"/>
      <c r="C673" s="843"/>
      <c r="D673" s="843"/>
      <c r="E673" s="794"/>
      <c r="F673" s="795"/>
      <c r="G673" s="795"/>
      <c r="H673" s="795"/>
      <c r="I673" s="795"/>
      <c r="J673" s="795"/>
      <c r="K673" s="795"/>
      <c r="L673" s="795"/>
      <c r="M673" s="795"/>
      <c r="N673" s="795"/>
      <c r="O673" s="795"/>
      <c r="P673" s="795"/>
      <c r="Q673" s="795"/>
      <c r="R673" s="795"/>
      <c r="S673" s="795"/>
      <c r="T673" s="795"/>
      <c r="U673" s="795"/>
      <c r="V673" s="795"/>
      <c r="W673" s="795"/>
      <c r="X673" s="795"/>
      <c r="Y673" s="795"/>
    </row>
    <row r="674" spans="1:25" ht="17.25" customHeight="1" x14ac:dyDescent="0.25">
      <c r="A674" s="796"/>
      <c r="B674" s="842"/>
      <c r="C674" s="843"/>
      <c r="D674" s="843"/>
      <c r="E674" s="794"/>
      <c r="F674" s="795"/>
      <c r="G674" s="795"/>
      <c r="H674" s="795"/>
      <c r="I674" s="795"/>
      <c r="J674" s="795"/>
      <c r="K674" s="795"/>
      <c r="L674" s="795"/>
      <c r="M674" s="795"/>
      <c r="N674" s="795"/>
      <c r="O674" s="795"/>
      <c r="P674" s="795"/>
      <c r="Q674" s="795"/>
      <c r="R674" s="795"/>
      <c r="S674" s="795"/>
      <c r="T674" s="795"/>
      <c r="U674" s="795"/>
      <c r="V674" s="795"/>
      <c r="W674" s="795"/>
      <c r="X674" s="795"/>
      <c r="Y674" s="795"/>
    </row>
    <row r="675" spans="1:25" ht="17.25" customHeight="1" x14ac:dyDescent="0.25">
      <c r="A675" s="796"/>
      <c r="B675" s="842"/>
      <c r="C675" s="843"/>
      <c r="D675" s="843"/>
      <c r="E675" s="794"/>
      <c r="F675" s="795"/>
      <c r="G675" s="795"/>
      <c r="H675" s="795"/>
      <c r="I675" s="795"/>
      <c r="J675" s="795"/>
      <c r="K675" s="795"/>
      <c r="L675" s="795"/>
      <c r="M675" s="795"/>
      <c r="N675" s="795"/>
      <c r="O675" s="795"/>
      <c r="P675" s="795"/>
      <c r="Q675" s="795"/>
      <c r="R675" s="795"/>
      <c r="S675" s="795"/>
      <c r="T675" s="795"/>
      <c r="U675" s="795"/>
      <c r="V675" s="795"/>
      <c r="W675" s="795"/>
      <c r="X675" s="795"/>
      <c r="Y675" s="795"/>
    </row>
    <row r="676" spans="1:25" ht="17.25" customHeight="1" x14ac:dyDescent="0.25">
      <c r="A676" s="796"/>
      <c r="B676" s="842"/>
      <c r="C676" s="843"/>
      <c r="D676" s="843"/>
      <c r="E676" s="794"/>
      <c r="F676" s="795"/>
      <c r="G676" s="795"/>
      <c r="H676" s="795"/>
      <c r="I676" s="795"/>
      <c r="J676" s="795"/>
      <c r="K676" s="795"/>
      <c r="L676" s="795"/>
      <c r="M676" s="795"/>
      <c r="N676" s="795"/>
      <c r="O676" s="795"/>
      <c r="P676" s="795"/>
      <c r="Q676" s="795"/>
      <c r="R676" s="795"/>
      <c r="S676" s="795"/>
      <c r="T676" s="795"/>
      <c r="U676" s="795"/>
      <c r="V676" s="795"/>
      <c r="W676" s="795"/>
      <c r="X676" s="795"/>
      <c r="Y676" s="795"/>
    </row>
    <row r="677" spans="1:25" ht="17.25" customHeight="1" x14ac:dyDescent="0.25">
      <c r="A677" s="796"/>
      <c r="B677" s="842"/>
      <c r="C677" s="843"/>
      <c r="D677" s="843"/>
      <c r="E677" s="794"/>
      <c r="F677" s="795"/>
      <c r="G677" s="795"/>
      <c r="H677" s="795"/>
      <c r="I677" s="795"/>
      <c r="J677" s="795"/>
      <c r="K677" s="795"/>
      <c r="L677" s="795"/>
      <c r="M677" s="795"/>
      <c r="N677" s="795"/>
      <c r="O677" s="795"/>
      <c r="P677" s="795"/>
      <c r="Q677" s="795"/>
      <c r="R677" s="795"/>
      <c r="S677" s="795"/>
      <c r="T677" s="795"/>
      <c r="U677" s="795"/>
      <c r="V677" s="795"/>
      <c r="W677" s="795"/>
      <c r="X677" s="795"/>
      <c r="Y677" s="795"/>
    </row>
    <row r="678" spans="1:25" ht="17.25" customHeight="1" x14ac:dyDescent="0.25">
      <c r="A678" s="796"/>
      <c r="B678" s="842"/>
      <c r="C678" s="843"/>
      <c r="D678" s="843"/>
      <c r="E678" s="794"/>
      <c r="F678" s="795"/>
      <c r="G678" s="795"/>
      <c r="H678" s="795"/>
      <c r="I678" s="795"/>
      <c r="J678" s="795"/>
      <c r="K678" s="795"/>
      <c r="L678" s="795"/>
      <c r="M678" s="795"/>
      <c r="N678" s="795"/>
      <c r="O678" s="795"/>
      <c r="P678" s="795"/>
      <c r="Q678" s="795"/>
      <c r="R678" s="795"/>
      <c r="S678" s="795"/>
      <c r="T678" s="795"/>
      <c r="U678" s="795"/>
      <c r="V678" s="795"/>
      <c r="W678" s="795"/>
      <c r="X678" s="795"/>
      <c r="Y678" s="795"/>
    </row>
    <row r="679" spans="1:25" ht="17.25" customHeight="1" x14ac:dyDescent="0.25">
      <c r="A679" s="796"/>
      <c r="B679" s="842"/>
      <c r="C679" s="843"/>
      <c r="D679" s="843"/>
      <c r="E679" s="794"/>
      <c r="F679" s="795"/>
      <c r="G679" s="795"/>
      <c r="H679" s="795"/>
      <c r="I679" s="795"/>
      <c r="J679" s="795"/>
      <c r="K679" s="795"/>
      <c r="L679" s="795"/>
      <c r="M679" s="795"/>
      <c r="N679" s="795"/>
      <c r="O679" s="795"/>
      <c r="P679" s="795"/>
      <c r="Q679" s="795"/>
      <c r="R679" s="795"/>
      <c r="S679" s="795"/>
      <c r="T679" s="795"/>
      <c r="U679" s="795"/>
      <c r="V679" s="795"/>
      <c r="W679" s="795"/>
      <c r="X679" s="795"/>
      <c r="Y679" s="795"/>
    </row>
    <row r="680" spans="1:25" ht="17.25" customHeight="1" x14ac:dyDescent="0.25">
      <c r="A680" s="796"/>
      <c r="B680" s="842"/>
      <c r="C680" s="843"/>
      <c r="D680" s="843"/>
      <c r="E680" s="794"/>
      <c r="F680" s="795"/>
      <c r="G680" s="795"/>
      <c r="H680" s="795"/>
      <c r="I680" s="795"/>
      <c r="J680" s="795"/>
      <c r="K680" s="795"/>
      <c r="L680" s="795"/>
      <c r="M680" s="795"/>
      <c r="N680" s="795"/>
      <c r="O680" s="795"/>
      <c r="P680" s="795"/>
      <c r="Q680" s="795"/>
      <c r="R680" s="795"/>
      <c r="S680" s="795"/>
      <c r="T680" s="795"/>
      <c r="U680" s="795"/>
      <c r="V680" s="795"/>
      <c r="W680" s="795"/>
      <c r="X680" s="795"/>
      <c r="Y680" s="795"/>
    </row>
    <row r="681" spans="1:25" ht="17.25" customHeight="1" x14ac:dyDescent="0.25">
      <c r="A681" s="796"/>
      <c r="B681" s="842"/>
      <c r="C681" s="843"/>
      <c r="D681" s="843"/>
      <c r="E681" s="794"/>
      <c r="F681" s="795"/>
      <c r="G681" s="795"/>
      <c r="H681" s="795"/>
      <c r="I681" s="795"/>
      <c r="J681" s="795"/>
      <c r="K681" s="795"/>
      <c r="L681" s="795"/>
      <c r="M681" s="795"/>
      <c r="N681" s="795"/>
      <c r="O681" s="795"/>
      <c r="P681" s="795"/>
      <c r="Q681" s="795"/>
      <c r="R681" s="795"/>
      <c r="S681" s="795"/>
      <c r="T681" s="795"/>
      <c r="U681" s="795"/>
      <c r="V681" s="795"/>
      <c r="W681" s="795"/>
      <c r="X681" s="795"/>
      <c r="Y681" s="795"/>
    </row>
    <row r="682" spans="1:25" ht="17.25" customHeight="1" x14ac:dyDescent="0.25">
      <c r="A682" s="796"/>
      <c r="B682" s="842"/>
      <c r="C682" s="843"/>
      <c r="D682" s="843"/>
      <c r="E682" s="794"/>
      <c r="F682" s="795"/>
      <c r="G682" s="795"/>
      <c r="H682" s="795"/>
      <c r="I682" s="795"/>
      <c r="J682" s="795"/>
      <c r="K682" s="795"/>
      <c r="L682" s="795"/>
      <c r="M682" s="795"/>
      <c r="N682" s="795"/>
      <c r="O682" s="795"/>
      <c r="P682" s="795"/>
      <c r="Q682" s="795"/>
      <c r="R682" s="795"/>
      <c r="S682" s="795"/>
      <c r="T682" s="795"/>
      <c r="U682" s="795"/>
      <c r="V682" s="795"/>
      <c r="W682" s="795"/>
      <c r="X682" s="795"/>
      <c r="Y682" s="795"/>
    </row>
    <row r="683" spans="1:25" ht="17.25" customHeight="1" x14ac:dyDescent="0.25">
      <c r="A683" s="796"/>
      <c r="B683" s="842"/>
      <c r="C683" s="843"/>
      <c r="D683" s="843"/>
      <c r="E683" s="794"/>
      <c r="F683" s="795"/>
      <c r="G683" s="795"/>
      <c r="H683" s="795"/>
      <c r="I683" s="795"/>
      <c r="J683" s="795"/>
      <c r="K683" s="795"/>
      <c r="L683" s="795"/>
      <c r="M683" s="795"/>
      <c r="N683" s="795"/>
      <c r="O683" s="795"/>
      <c r="P683" s="795"/>
      <c r="Q683" s="795"/>
      <c r="R683" s="795"/>
      <c r="S683" s="795"/>
      <c r="T683" s="795"/>
      <c r="U683" s="795"/>
      <c r="V683" s="795"/>
      <c r="W683" s="795"/>
      <c r="X683" s="795"/>
      <c r="Y683" s="795"/>
    </row>
    <row r="684" spans="1:25" ht="17.25" customHeight="1" x14ac:dyDescent="0.25">
      <c r="A684" s="796"/>
      <c r="B684" s="842"/>
      <c r="C684" s="843"/>
      <c r="D684" s="843"/>
      <c r="E684" s="794"/>
      <c r="F684" s="795"/>
      <c r="G684" s="795"/>
      <c r="H684" s="795"/>
      <c r="I684" s="795"/>
      <c r="J684" s="795"/>
      <c r="K684" s="795"/>
      <c r="L684" s="795"/>
      <c r="M684" s="795"/>
      <c r="N684" s="795"/>
      <c r="O684" s="795"/>
      <c r="P684" s="795"/>
      <c r="Q684" s="795"/>
      <c r="R684" s="795"/>
      <c r="S684" s="795"/>
      <c r="T684" s="795"/>
      <c r="U684" s="795"/>
      <c r="V684" s="795"/>
      <c r="W684" s="795"/>
      <c r="X684" s="795"/>
      <c r="Y684" s="795"/>
    </row>
    <row r="685" spans="1:25" ht="17.25" customHeight="1" x14ac:dyDescent="0.25">
      <c r="A685" s="796"/>
      <c r="B685" s="842"/>
      <c r="C685" s="843"/>
      <c r="D685" s="843"/>
      <c r="E685" s="794"/>
      <c r="F685" s="795"/>
      <c r="G685" s="795"/>
      <c r="H685" s="795"/>
      <c r="I685" s="795"/>
      <c r="J685" s="795"/>
      <c r="K685" s="795"/>
      <c r="L685" s="795"/>
      <c r="M685" s="795"/>
      <c r="N685" s="795"/>
      <c r="O685" s="795"/>
      <c r="P685" s="795"/>
      <c r="Q685" s="795"/>
      <c r="R685" s="795"/>
      <c r="S685" s="795"/>
      <c r="T685" s="795"/>
      <c r="U685" s="795"/>
      <c r="V685" s="795"/>
      <c r="W685" s="795"/>
      <c r="X685" s="795"/>
      <c r="Y685" s="795"/>
    </row>
    <row r="686" spans="1:25" ht="17.25" customHeight="1" x14ac:dyDescent="0.25">
      <c r="A686" s="796"/>
      <c r="B686" s="842"/>
      <c r="C686" s="843"/>
      <c r="D686" s="843"/>
      <c r="E686" s="794"/>
      <c r="F686" s="795"/>
      <c r="G686" s="795"/>
      <c r="H686" s="795"/>
      <c r="I686" s="795"/>
      <c r="J686" s="795"/>
      <c r="K686" s="795"/>
      <c r="L686" s="795"/>
      <c r="M686" s="795"/>
      <c r="N686" s="795"/>
      <c r="O686" s="795"/>
      <c r="P686" s="795"/>
      <c r="Q686" s="795"/>
      <c r="R686" s="795"/>
      <c r="S686" s="795"/>
      <c r="T686" s="795"/>
      <c r="U686" s="795"/>
      <c r="V686" s="795"/>
      <c r="W686" s="795"/>
      <c r="X686" s="795"/>
      <c r="Y686" s="795"/>
    </row>
    <row r="687" spans="1:25" ht="17.25" customHeight="1" x14ac:dyDescent="0.25">
      <c r="A687" s="796"/>
      <c r="B687" s="842"/>
      <c r="C687" s="843"/>
      <c r="D687" s="843"/>
      <c r="E687" s="794"/>
      <c r="F687" s="795"/>
      <c r="G687" s="795"/>
      <c r="H687" s="795"/>
      <c r="I687" s="795"/>
      <c r="J687" s="795"/>
      <c r="K687" s="795"/>
      <c r="L687" s="795"/>
      <c r="M687" s="795"/>
      <c r="N687" s="795"/>
      <c r="O687" s="795"/>
      <c r="P687" s="795"/>
      <c r="Q687" s="795"/>
      <c r="R687" s="795"/>
      <c r="S687" s="795"/>
      <c r="T687" s="795"/>
      <c r="U687" s="795"/>
      <c r="V687" s="795"/>
      <c r="W687" s="795"/>
      <c r="X687" s="795"/>
      <c r="Y687" s="795"/>
    </row>
    <row r="688" spans="1:25" ht="17.25" customHeight="1" x14ac:dyDescent="0.25">
      <c r="A688" s="796"/>
      <c r="B688" s="842"/>
      <c r="C688" s="843"/>
      <c r="D688" s="843"/>
      <c r="E688" s="794"/>
      <c r="F688" s="795"/>
      <c r="G688" s="795"/>
      <c r="H688" s="795"/>
      <c r="I688" s="795"/>
      <c r="J688" s="795"/>
      <c r="K688" s="795"/>
      <c r="L688" s="795"/>
      <c r="M688" s="795"/>
      <c r="N688" s="795"/>
      <c r="O688" s="795"/>
      <c r="P688" s="795"/>
      <c r="Q688" s="795"/>
      <c r="R688" s="795"/>
      <c r="S688" s="795"/>
      <c r="T688" s="795"/>
      <c r="U688" s="795"/>
      <c r="V688" s="795"/>
      <c r="W688" s="795"/>
      <c r="X688" s="795"/>
      <c r="Y688" s="795"/>
    </row>
    <row r="689" spans="1:25" ht="17.25" customHeight="1" x14ac:dyDescent="0.25">
      <c r="A689" s="796"/>
      <c r="B689" s="842"/>
      <c r="C689" s="843"/>
      <c r="D689" s="843"/>
      <c r="E689" s="794"/>
      <c r="F689" s="795"/>
      <c r="G689" s="795"/>
      <c r="H689" s="795"/>
      <c r="I689" s="795"/>
      <c r="J689" s="795"/>
      <c r="K689" s="795"/>
      <c r="L689" s="795"/>
      <c r="M689" s="795"/>
      <c r="N689" s="795"/>
      <c r="O689" s="795"/>
      <c r="P689" s="795"/>
      <c r="Q689" s="795"/>
      <c r="R689" s="795"/>
      <c r="S689" s="795"/>
      <c r="T689" s="795"/>
      <c r="U689" s="795"/>
      <c r="V689" s="795"/>
      <c r="W689" s="795"/>
      <c r="X689" s="795"/>
      <c r="Y689" s="795"/>
    </row>
    <row r="690" spans="1:25" ht="17.25" customHeight="1" x14ac:dyDescent="0.25">
      <c r="A690" s="796"/>
      <c r="B690" s="842"/>
      <c r="C690" s="843"/>
      <c r="D690" s="843"/>
      <c r="E690" s="794"/>
      <c r="F690" s="795"/>
      <c r="G690" s="795"/>
      <c r="H690" s="795"/>
      <c r="I690" s="795"/>
      <c r="J690" s="795"/>
      <c r="K690" s="795"/>
      <c r="L690" s="795"/>
      <c r="M690" s="795"/>
      <c r="N690" s="795"/>
      <c r="O690" s="795"/>
      <c r="P690" s="795"/>
      <c r="Q690" s="795"/>
      <c r="R690" s="795"/>
      <c r="S690" s="795"/>
      <c r="T690" s="795"/>
      <c r="U690" s="795"/>
      <c r="V690" s="795"/>
      <c r="W690" s="795"/>
      <c r="X690" s="795"/>
      <c r="Y690" s="795"/>
    </row>
    <row r="691" spans="1:25" ht="17.25" customHeight="1" x14ac:dyDescent="0.25">
      <c r="A691" s="796"/>
      <c r="B691" s="842"/>
      <c r="C691" s="843"/>
      <c r="D691" s="843"/>
      <c r="E691" s="794"/>
      <c r="F691" s="795"/>
      <c r="G691" s="795"/>
      <c r="H691" s="795"/>
      <c r="I691" s="795"/>
      <c r="J691" s="795"/>
      <c r="K691" s="795"/>
      <c r="L691" s="795"/>
      <c r="M691" s="795"/>
      <c r="N691" s="795"/>
      <c r="O691" s="795"/>
      <c r="P691" s="795"/>
      <c r="Q691" s="795"/>
      <c r="R691" s="795"/>
      <c r="S691" s="795"/>
      <c r="T691" s="795"/>
      <c r="U691" s="795"/>
      <c r="V691" s="795"/>
      <c r="W691" s="795"/>
      <c r="X691" s="795"/>
      <c r="Y691" s="795"/>
    </row>
    <row r="692" spans="1:25" ht="17.25" customHeight="1" x14ac:dyDescent="0.25">
      <c r="A692" s="796"/>
      <c r="B692" s="842"/>
      <c r="C692" s="843"/>
      <c r="D692" s="843"/>
      <c r="E692" s="794"/>
      <c r="F692" s="795"/>
      <c r="G692" s="795"/>
      <c r="H692" s="795"/>
      <c r="I692" s="795"/>
      <c r="J692" s="795"/>
      <c r="K692" s="795"/>
      <c r="L692" s="795"/>
      <c r="M692" s="795"/>
      <c r="N692" s="795"/>
      <c r="O692" s="795"/>
      <c r="P692" s="795"/>
      <c r="Q692" s="795"/>
      <c r="R692" s="795"/>
      <c r="S692" s="795"/>
      <c r="T692" s="795"/>
      <c r="U692" s="795"/>
      <c r="V692" s="795"/>
      <c r="W692" s="795"/>
      <c r="X692" s="795"/>
      <c r="Y692" s="795"/>
    </row>
    <row r="693" spans="1:25" ht="17.25" customHeight="1" x14ac:dyDescent="0.25">
      <c r="A693" s="796"/>
      <c r="B693" s="842"/>
      <c r="C693" s="843"/>
      <c r="D693" s="843"/>
      <c r="E693" s="794"/>
      <c r="F693" s="795"/>
      <c r="G693" s="795"/>
      <c r="H693" s="795"/>
      <c r="I693" s="795"/>
      <c r="J693" s="795"/>
      <c r="K693" s="795"/>
      <c r="L693" s="795"/>
      <c r="M693" s="795"/>
      <c r="N693" s="795"/>
      <c r="O693" s="795"/>
      <c r="P693" s="795"/>
      <c r="Q693" s="795"/>
      <c r="R693" s="795"/>
      <c r="S693" s="795"/>
      <c r="T693" s="795"/>
      <c r="U693" s="795"/>
      <c r="V693" s="795"/>
      <c r="W693" s="795"/>
      <c r="X693" s="795"/>
      <c r="Y693" s="795"/>
    </row>
    <row r="694" spans="1:25" ht="17.25" customHeight="1" x14ac:dyDescent="0.25">
      <c r="A694" s="796"/>
      <c r="B694" s="842"/>
      <c r="C694" s="843"/>
      <c r="D694" s="843"/>
      <c r="E694" s="794"/>
      <c r="F694" s="795"/>
      <c r="G694" s="795"/>
      <c r="H694" s="795"/>
      <c r="I694" s="795"/>
      <c r="J694" s="795"/>
      <c r="K694" s="795"/>
      <c r="L694" s="795"/>
      <c r="M694" s="795"/>
      <c r="N694" s="795"/>
      <c r="O694" s="795"/>
      <c r="P694" s="795"/>
      <c r="Q694" s="795"/>
      <c r="R694" s="795"/>
      <c r="S694" s="795"/>
      <c r="T694" s="795"/>
      <c r="U694" s="795"/>
      <c r="V694" s="795"/>
      <c r="W694" s="795"/>
      <c r="X694" s="795"/>
      <c r="Y694" s="795"/>
    </row>
    <row r="695" spans="1:25" ht="17.25" customHeight="1" x14ac:dyDescent="0.25">
      <c r="A695" s="796"/>
      <c r="B695" s="842"/>
      <c r="C695" s="843"/>
      <c r="D695" s="843"/>
      <c r="E695" s="794"/>
      <c r="F695" s="795"/>
      <c r="G695" s="795"/>
      <c r="H695" s="795"/>
      <c r="I695" s="795"/>
      <c r="J695" s="795"/>
      <c r="K695" s="795"/>
      <c r="L695" s="795"/>
      <c r="M695" s="795"/>
      <c r="N695" s="795"/>
      <c r="O695" s="795"/>
      <c r="P695" s="795"/>
      <c r="Q695" s="795"/>
      <c r="R695" s="795"/>
      <c r="S695" s="795"/>
      <c r="T695" s="795"/>
      <c r="U695" s="795"/>
      <c r="V695" s="795"/>
      <c r="W695" s="795"/>
      <c r="X695" s="795"/>
      <c r="Y695" s="795"/>
    </row>
    <row r="696" spans="1:25" ht="17.25" customHeight="1" x14ac:dyDescent="0.25">
      <c r="A696" s="796"/>
      <c r="B696" s="842"/>
      <c r="C696" s="843"/>
      <c r="D696" s="843"/>
      <c r="E696" s="794"/>
      <c r="F696" s="795"/>
      <c r="G696" s="795"/>
      <c r="H696" s="795"/>
      <c r="I696" s="795"/>
      <c r="J696" s="795"/>
      <c r="K696" s="795"/>
      <c r="L696" s="795"/>
      <c r="M696" s="795"/>
      <c r="N696" s="795"/>
      <c r="O696" s="795"/>
      <c r="P696" s="795"/>
      <c r="Q696" s="795"/>
      <c r="R696" s="795"/>
      <c r="S696" s="795"/>
      <c r="T696" s="795"/>
      <c r="U696" s="795"/>
      <c r="V696" s="795"/>
      <c r="W696" s="795"/>
      <c r="X696" s="795"/>
      <c r="Y696" s="795"/>
    </row>
    <row r="697" spans="1:25" ht="17.25" customHeight="1" x14ac:dyDescent="0.25">
      <c r="A697" s="796"/>
      <c r="B697" s="842"/>
      <c r="C697" s="843"/>
      <c r="D697" s="843"/>
      <c r="E697" s="794"/>
      <c r="F697" s="795"/>
      <c r="G697" s="795"/>
      <c r="H697" s="795"/>
      <c r="I697" s="795"/>
      <c r="J697" s="795"/>
      <c r="K697" s="795"/>
      <c r="L697" s="795"/>
      <c r="M697" s="795"/>
      <c r="N697" s="795"/>
      <c r="O697" s="795"/>
      <c r="P697" s="795"/>
      <c r="Q697" s="795"/>
      <c r="R697" s="795"/>
      <c r="S697" s="795"/>
      <c r="T697" s="795"/>
      <c r="U697" s="795"/>
      <c r="V697" s="795"/>
      <c r="W697" s="795"/>
      <c r="X697" s="795"/>
      <c r="Y697" s="795"/>
    </row>
    <row r="698" spans="1:25" ht="17.25" customHeight="1" x14ac:dyDescent="0.25">
      <c r="A698" s="796"/>
      <c r="B698" s="842"/>
      <c r="C698" s="843"/>
      <c r="D698" s="843"/>
      <c r="E698" s="794"/>
      <c r="F698" s="795"/>
      <c r="G698" s="795"/>
      <c r="H698" s="795"/>
      <c r="I698" s="795"/>
      <c r="J698" s="795"/>
      <c r="K698" s="795"/>
      <c r="L698" s="795"/>
      <c r="M698" s="795"/>
      <c r="N698" s="795"/>
      <c r="O698" s="795"/>
      <c r="P698" s="795"/>
      <c r="Q698" s="795"/>
      <c r="R698" s="795"/>
      <c r="S698" s="795"/>
      <c r="T698" s="795"/>
      <c r="U698" s="795"/>
      <c r="V698" s="795"/>
      <c r="W698" s="795"/>
      <c r="X698" s="795"/>
      <c r="Y698" s="795"/>
    </row>
    <row r="699" spans="1:25" ht="17.25" customHeight="1" x14ac:dyDescent="0.25">
      <c r="A699" s="796"/>
      <c r="B699" s="842"/>
      <c r="C699" s="843"/>
      <c r="D699" s="843"/>
      <c r="E699" s="794"/>
      <c r="F699" s="795"/>
      <c r="G699" s="795"/>
      <c r="H699" s="795"/>
      <c r="I699" s="795"/>
      <c r="J699" s="795"/>
      <c r="K699" s="795"/>
      <c r="L699" s="795"/>
      <c r="M699" s="795"/>
      <c r="N699" s="795"/>
      <c r="O699" s="795"/>
      <c r="P699" s="795"/>
      <c r="Q699" s="795"/>
      <c r="R699" s="795"/>
      <c r="S699" s="795"/>
      <c r="T699" s="795"/>
      <c r="U699" s="795"/>
      <c r="V699" s="795"/>
      <c r="W699" s="795"/>
      <c r="X699" s="795"/>
      <c r="Y699" s="795"/>
    </row>
    <row r="700" spans="1:25" ht="17.25" customHeight="1" x14ac:dyDescent="0.25">
      <c r="A700" s="796"/>
      <c r="B700" s="842"/>
      <c r="C700" s="843"/>
      <c r="D700" s="843"/>
      <c r="E700" s="794"/>
      <c r="F700" s="795"/>
      <c r="G700" s="795"/>
      <c r="H700" s="795"/>
      <c r="I700" s="795"/>
      <c r="J700" s="795"/>
      <c r="K700" s="795"/>
      <c r="L700" s="795"/>
      <c r="M700" s="795"/>
      <c r="N700" s="795"/>
      <c r="O700" s="795"/>
      <c r="P700" s="795"/>
      <c r="Q700" s="795"/>
      <c r="R700" s="795"/>
      <c r="S700" s="795"/>
      <c r="T700" s="795"/>
      <c r="U700" s="795"/>
      <c r="V700" s="795"/>
      <c r="W700" s="795"/>
      <c r="X700" s="795"/>
      <c r="Y700" s="795"/>
    </row>
    <row r="701" spans="1:25" ht="17.25" customHeight="1" x14ac:dyDescent="0.25">
      <c r="A701" s="796"/>
      <c r="B701" s="842"/>
      <c r="C701" s="843"/>
      <c r="D701" s="843"/>
      <c r="E701" s="794"/>
      <c r="F701" s="795"/>
      <c r="G701" s="795"/>
      <c r="H701" s="795"/>
      <c r="I701" s="795"/>
      <c r="J701" s="795"/>
      <c r="K701" s="795"/>
      <c r="L701" s="795"/>
      <c r="M701" s="795"/>
      <c r="N701" s="795"/>
      <c r="O701" s="795"/>
      <c r="P701" s="795"/>
      <c r="Q701" s="795"/>
      <c r="R701" s="795"/>
      <c r="S701" s="795"/>
      <c r="T701" s="795"/>
      <c r="U701" s="795"/>
      <c r="V701" s="795"/>
      <c r="W701" s="795"/>
      <c r="X701" s="795"/>
      <c r="Y701" s="795"/>
    </row>
    <row r="702" spans="1:25" ht="17.25" customHeight="1" x14ac:dyDescent="0.25">
      <c r="A702" s="796"/>
      <c r="B702" s="842"/>
      <c r="C702" s="843"/>
      <c r="D702" s="843"/>
      <c r="E702" s="794"/>
      <c r="F702" s="795"/>
      <c r="G702" s="795"/>
      <c r="H702" s="795"/>
      <c r="I702" s="795"/>
      <c r="J702" s="795"/>
      <c r="K702" s="795"/>
      <c r="L702" s="795"/>
      <c r="M702" s="795"/>
      <c r="N702" s="795"/>
      <c r="O702" s="795"/>
      <c r="P702" s="795"/>
      <c r="Q702" s="795"/>
      <c r="R702" s="795"/>
      <c r="S702" s="795"/>
      <c r="T702" s="795"/>
      <c r="U702" s="795"/>
      <c r="V702" s="795"/>
      <c r="W702" s="795"/>
      <c r="X702" s="795"/>
      <c r="Y702" s="795"/>
    </row>
    <row r="703" spans="1:25" ht="17.25" customHeight="1" x14ac:dyDescent="0.25">
      <c r="A703" s="796"/>
      <c r="B703" s="842"/>
      <c r="C703" s="843"/>
      <c r="D703" s="843"/>
      <c r="E703" s="794"/>
      <c r="F703" s="795"/>
      <c r="G703" s="795"/>
      <c r="H703" s="795"/>
      <c r="I703" s="795"/>
      <c r="J703" s="795"/>
      <c r="K703" s="795"/>
      <c r="L703" s="795"/>
      <c r="M703" s="795"/>
      <c r="N703" s="795"/>
      <c r="O703" s="795"/>
      <c r="P703" s="795"/>
      <c r="Q703" s="795"/>
      <c r="R703" s="795"/>
      <c r="S703" s="795"/>
      <c r="T703" s="795"/>
      <c r="U703" s="795"/>
      <c r="V703" s="795"/>
      <c r="W703" s="795"/>
      <c r="X703" s="795"/>
      <c r="Y703" s="795"/>
    </row>
    <row r="704" spans="1:25" ht="17.25" customHeight="1" x14ac:dyDescent="0.25">
      <c r="A704" s="796"/>
      <c r="B704" s="842"/>
      <c r="C704" s="843"/>
      <c r="D704" s="843"/>
      <c r="E704" s="794"/>
      <c r="F704" s="795"/>
      <c r="G704" s="795"/>
      <c r="H704" s="795"/>
      <c r="I704" s="795"/>
      <c r="J704" s="795"/>
      <c r="K704" s="795"/>
      <c r="L704" s="795"/>
      <c r="M704" s="795"/>
      <c r="N704" s="795"/>
      <c r="O704" s="795"/>
      <c r="P704" s="795"/>
      <c r="Q704" s="795"/>
      <c r="R704" s="795"/>
      <c r="S704" s="795"/>
      <c r="T704" s="795"/>
      <c r="U704" s="795"/>
      <c r="V704" s="795"/>
      <c r="W704" s="795"/>
      <c r="X704" s="795"/>
      <c r="Y704" s="795"/>
    </row>
    <row r="705" spans="1:25" ht="17.25" customHeight="1" x14ac:dyDescent="0.25">
      <c r="A705" s="796"/>
      <c r="B705" s="842"/>
      <c r="C705" s="843"/>
      <c r="D705" s="843"/>
      <c r="E705" s="794"/>
      <c r="F705" s="795"/>
      <c r="G705" s="795"/>
      <c r="H705" s="795"/>
      <c r="I705" s="795"/>
      <c r="J705" s="795"/>
      <c r="K705" s="795"/>
      <c r="L705" s="795"/>
      <c r="M705" s="795"/>
      <c r="N705" s="795"/>
      <c r="O705" s="795"/>
      <c r="P705" s="795"/>
      <c r="Q705" s="795"/>
      <c r="R705" s="795"/>
      <c r="S705" s="795"/>
      <c r="T705" s="795"/>
      <c r="U705" s="795"/>
      <c r="V705" s="795"/>
      <c r="W705" s="795"/>
      <c r="X705" s="795"/>
      <c r="Y705" s="795"/>
    </row>
    <row r="706" spans="1:25" ht="17.25" customHeight="1" x14ac:dyDescent="0.25">
      <c r="A706" s="796"/>
      <c r="B706" s="842"/>
      <c r="C706" s="843"/>
      <c r="D706" s="843"/>
      <c r="E706" s="794"/>
      <c r="F706" s="795"/>
      <c r="G706" s="795"/>
      <c r="H706" s="795"/>
      <c r="I706" s="795"/>
      <c r="J706" s="795"/>
      <c r="K706" s="795"/>
      <c r="L706" s="795"/>
      <c r="M706" s="795"/>
      <c r="N706" s="795"/>
      <c r="O706" s="795"/>
      <c r="P706" s="795"/>
      <c r="Q706" s="795"/>
      <c r="R706" s="795"/>
      <c r="S706" s="795"/>
      <c r="T706" s="795"/>
      <c r="U706" s="795"/>
      <c r="V706" s="795"/>
      <c r="W706" s="795"/>
      <c r="X706" s="795"/>
      <c r="Y706" s="795"/>
    </row>
    <row r="707" spans="1:25" ht="17.25" customHeight="1" x14ac:dyDescent="0.25">
      <c r="A707" s="796"/>
      <c r="B707" s="842"/>
      <c r="C707" s="843"/>
      <c r="D707" s="843"/>
      <c r="E707" s="794"/>
      <c r="F707" s="795"/>
      <c r="G707" s="795"/>
      <c r="H707" s="795"/>
      <c r="I707" s="795"/>
      <c r="J707" s="795"/>
      <c r="K707" s="795"/>
      <c r="L707" s="795"/>
      <c r="M707" s="795"/>
      <c r="N707" s="795"/>
      <c r="O707" s="795"/>
      <c r="P707" s="795"/>
      <c r="Q707" s="795"/>
      <c r="R707" s="795"/>
      <c r="S707" s="795"/>
      <c r="T707" s="795"/>
      <c r="U707" s="795"/>
      <c r="V707" s="795"/>
      <c r="W707" s="795"/>
      <c r="X707" s="795"/>
      <c r="Y707" s="795"/>
    </row>
    <row r="708" spans="1:25" ht="17.25" customHeight="1" x14ac:dyDescent="0.25">
      <c r="A708" s="796"/>
      <c r="B708" s="842"/>
      <c r="C708" s="843"/>
      <c r="D708" s="843"/>
      <c r="E708" s="794"/>
      <c r="F708" s="795"/>
      <c r="G708" s="795"/>
      <c r="H708" s="795"/>
      <c r="I708" s="795"/>
      <c r="J708" s="795"/>
      <c r="K708" s="795"/>
      <c r="L708" s="795"/>
      <c r="M708" s="795"/>
      <c r="N708" s="795"/>
      <c r="O708" s="795"/>
      <c r="P708" s="795"/>
      <c r="Q708" s="795"/>
      <c r="R708" s="795"/>
      <c r="S708" s="795"/>
      <c r="T708" s="795"/>
      <c r="U708" s="795"/>
      <c r="V708" s="795"/>
      <c r="W708" s="795"/>
      <c r="X708" s="795"/>
      <c r="Y708" s="795"/>
    </row>
    <row r="709" spans="1:25" ht="17.25" customHeight="1" x14ac:dyDescent="0.25">
      <c r="A709" s="796"/>
      <c r="B709" s="842"/>
      <c r="C709" s="843"/>
      <c r="D709" s="843"/>
      <c r="E709" s="794"/>
      <c r="F709" s="795"/>
      <c r="G709" s="795"/>
      <c r="H709" s="795"/>
      <c r="I709" s="795"/>
      <c r="J709" s="795"/>
      <c r="K709" s="795"/>
      <c r="L709" s="795"/>
      <c r="M709" s="795"/>
      <c r="N709" s="795"/>
      <c r="O709" s="795"/>
      <c r="P709" s="795"/>
      <c r="Q709" s="795"/>
      <c r="R709" s="795"/>
      <c r="S709" s="795"/>
      <c r="T709" s="795"/>
      <c r="U709" s="795"/>
      <c r="V709" s="795"/>
      <c r="W709" s="795"/>
      <c r="X709" s="795"/>
      <c r="Y709" s="795"/>
    </row>
    <row r="710" spans="1:25" ht="17.25" customHeight="1" x14ac:dyDescent="0.25">
      <c r="A710" s="796"/>
      <c r="B710" s="842"/>
      <c r="C710" s="843"/>
      <c r="D710" s="843"/>
      <c r="E710" s="794"/>
      <c r="F710" s="795"/>
      <c r="G710" s="795"/>
      <c r="H710" s="795"/>
      <c r="I710" s="795"/>
      <c r="J710" s="795"/>
      <c r="K710" s="795"/>
      <c r="L710" s="795"/>
      <c r="M710" s="795"/>
      <c r="N710" s="795"/>
      <c r="O710" s="795"/>
      <c r="P710" s="795"/>
      <c r="Q710" s="795"/>
      <c r="R710" s="795"/>
      <c r="S710" s="795"/>
      <c r="T710" s="795"/>
      <c r="U710" s="795"/>
      <c r="V710" s="795"/>
      <c r="W710" s="795"/>
      <c r="X710" s="795"/>
      <c r="Y710" s="795"/>
    </row>
    <row r="711" spans="1:25" ht="17.25" customHeight="1" x14ac:dyDescent="0.25">
      <c r="A711" s="796"/>
      <c r="B711" s="842"/>
      <c r="C711" s="843"/>
      <c r="D711" s="843"/>
      <c r="E711" s="794"/>
      <c r="F711" s="795"/>
      <c r="G711" s="795"/>
      <c r="H711" s="795"/>
      <c r="I711" s="795"/>
      <c r="J711" s="795"/>
      <c r="K711" s="795"/>
      <c r="L711" s="795"/>
      <c r="M711" s="795"/>
      <c r="N711" s="795"/>
      <c r="O711" s="795"/>
      <c r="P711" s="795"/>
      <c r="Q711" s="795"/>
      <c r="R711" s="795"/>
      <c r="S711" s="795"/>
      <c r="T711" s="795"/>
      <c r="U711" s="795"/>
      <c r="V711" s="795"/>
      <c r="W711" s="795"/>
      <c r="X711" s="795"/>
      <c r="Y711" s="795"/>
    </row>
    <row r="712" spans="1:25" ht="17.25" customHeight="1" x14ac:dyDescent="0.25">
      <c r="A712" s="796"/>
      <c r="B712" s="842"/>
      <c r="C712" s="843"/>
      <c r="D712" s="843"/>
      <c r="E712" s="794"/>
      <c r="F712" s="795"/>
      <c r="G712" s="795"/>
      <c r="H712" s="795"/>
      <c r="I712" s="795"/>
      <c r="J712" s="795"/>
      <c r="K712" s="795"/>
      <c r="L712" s="795"/>
      <c r="M712" s="795"/>
      <c r="N712" s="795"/>
      <c r="O712" s="795"/>
      <c r="P712" s="795"/>
      <c r="Q712" s="795"/>
      <c r="R712" s="795"/>
      <c r="S712" s="795"/>
      <c r="T712" s="795"/>
      <c r="U712" s="795"/>
      <c r="V712" s="795"/>
      <c r="W712" s="795"/>
      <c r="X712" s="795"/>
      <c r="Y712" s="795"/>
    </row>
    <row r="713" spans="1:25" ht="17.25" customHeight="1" x14ac:dyDescent="0.25">
      <c r="A713" s="796"/>
      <c r="B713" s="842"/>
      <c r="C713" s="843"/>
      <c r="D713" s="843"/>
      <c r="E713" s="794"/>
      <c r="F713" s="795"/>
      <c r="G713" s="795"/>
      <c r="H713" s="795"/>
      <c r="I713" s="795"/>
      <c r="J713" s="795"/>
      <c r="K713" s="795"/>
      <c r="L713" s="795"/>
      <c r="M713" s="795"/>
      <c r="N713" s="795"/>
      <c r="O713" s="795"/>
      <c r="P713" s="795"/>
      <c r="Q713" s="795"/>
      <c r="R713" s="795"/>
      <c r="S713" s="795"/>
      <c r="T713" s="795"/>
      <c r="U713" s="795"/>
      <c r="V713" s="795"/>
      <c r="W713" s="795"/>
      <c r="X713" s="795"/>
      <c r="Y713" s="795"/>
    </row>
    <row r="714" spans="1:25" ht="17.25" customHeight="1" x14ac:dyDescent="0.25">
      <c r="A714" s="796"/>
      <c r="B714" s="842"/>
      <c r="C714" s="843"/>
      <c r="D714" s="843"/>
      <c r="E714" s="794"/>
      <c r="F714" s="795"/>
      <c r="G714" s="795"/>
      <c r="H714" s="795"/>
      <c r="I714" s="795"/>
      <c r="J714" s="795"/>
      <c r="K714" s="795"/>
      <c r="L714" s="795"/>
      <c r="M714" s="795"/>
      <c r="N714" s="795"/>
      <c r="O714" s="795"/>
      <c r="P714" s="795"/>
      <c r="Q714" s="795"/>
      <c r="R714" s="795"/>
      <c r="S714" s="795"/>
      <c r="T714" s="795"/>
      <c r="U714" s="795"/>
      <c r="V714" s="795"/>
      <c r="W714" s="795"/>
      <c r="X714" s="795"/>
      <c r="Y714" s="795"/>
    </row>
    <row r="715" spans="1:25" ht="17.25" customHeight="1" x14ac:dyDescent="0.25">
      <c r="A715" s="796"/>
      <c r="B715" s="842"/>
      <c r="C715" s="843"/>
      <c r="D715" s="843"/>
      <c r="E715" s="794"/>
      <c r="F715" s="795"/>
      <c r="G715" s="795"/>
      <c r="H715" s="795"/>
      <c r="I715" s="795"/>
      <c r="J715" s="795"/>
      <c r="K715" s="795"/>
      <c r="L715" s="795"/>
      <c r="M715" s="795"/>
      <c r="N715" s="795"/>
      <c r="O715" s="795"/>
      <c r="P715" s="795"/>
      <c r="Q715" s="795"/>
      <c r="R715" s="795"/>
      <c r="S715" s="795"/>
      <c r="T715" s="795"/>
      <c r="U715" s="795"/>
      <c r="V715" s="795"/>
      <c r="W715" s="795"/>
      <c r="X715" s="795"/>
      <c r="Y715" s="795"/>
    </row>
    <row r="716" spans="1:25" ht="17.25" customHeight="1" x14ac:dyDescent="0.25">
      <c r="A716" s="796"/>
      <c r="B716" s="842"/>
      <c r="C716" s="843"/>
      <c r="D716" s="843"/>
      <c r="E716" s="794"/>
      <c r="F716" s="795"/>
      <c r="G716" s="795"/>
      <c r="H716" s="795"/>
      <c r="I716" s="795"/>
      <c r="J716" s="795"/>
      <c r="K716" s="795"/>
      <c r="L716" s="795"/>
      <c r="M716" s="795"/>
      <c r="N716" s="795"/>
      <c r="O716" s="795"/>
      <c r="P716" s="795"/>
      <c r="Q716" s="795"/>
      <c r="R716" s="795"/>
      <c r="S716" s="795"/>
      <c r="T716" s="795"/>
      <c r="U716" s="795"/>
      <c r="V716" s="795"/>
      <c r="W716" s="795"/>
      <c r="X716" s="795"/>
      <c r="Y716" s="795"/>
    </row>
    <row r="717" spans="1:25" ht="17.25" customHeight="1" x14ac:dyDescent="0.25">
      <c r="A717" s="796"/>
      <c r="B717" s="842"/>
      <c r="C717" s="843"/>
      <c r="D717" s="843"/>
      <c r="E717" s="794"/>
      <c r="F717" s="795"/>
      <c r="G717" s="795"/>
      <c r="H717" s="795"/>
      <c r="I717" s="795"/>
      <c r="J717" s="795"/>
      <c r="K717" s="795"/>
      <c r="L717" s="795"/>
      <c r="M717" s="795"/>
      <c r="N717" s="795"/>
      <c r="O717" s="795"/>
      <c r="P717" s="795"/>
      <c r="Q717" s="795"/>
      <c r="R717" s="795"/>
      <c r="S717" s="795"/>
      <c r="T717" s="795"/>
      <c r="U717" s="795"/>
      <c r="V717" s="795"/>
      <c r="W717" s="795"/>
      <c r="X717" s="795"/>
      <c r="Y717" s="795"/>
    </row>
    <row r="718" spans="1:25" ht="17.25" customHeight="1" x14ac:dyDescent="0.25">
      <c r="A718" s="796"/>
      <c r="B718" s="842"/>
      <c r="C718" s="843"/>
      <c r="D718" s="843"/>
      <c r="E718" s="794"/>
      <c r="F718" s="795"/>
      <c r="G718" s="795"/>
      <c r="H718" s="795"/>
      <c r="I718" s="795"/>
      <c r="J718" s="795"/>
      <c r="K718" s="795"/>
      <c r="L718" s="795"/>
      <c r="M718" s="795"/>
      <c r="N718" s="795"/>
      <c r="O718" s="795"/>
      <c r="P718" s="795"/>
      <c r="Q718" s="795"/>
      <c r="R718" s="795"/>
      <c r="S718" s="795"/>
      <c r="T718" s="795"/>
      <c r="U718" s="795"/>
      <c r="V718" s="795"/>
      <c r="W718" s="795"/>
      <c r="X718" s="795"/>
      <c r="Y718" s="795"/>
    </row>
    <row r="719" spans="1:25" ht="17.25" customHeight="1" x14ac:dyDescent="0.25">
      <c r="A719" s="796"/>
      <c r="B719" s="842"/>
      <c r="C719" s="843"/>
      <c r="D719" s="843"/>
      <c r="E719" s="794"/>
      <c r="F719" s="795"/>
      <c r="G719" s="795"/>
      <c r="H719" s="795"/>
      <c r="I719" s="795"/>
      <c r="J719" s="795"/>
      <c r="K719" s="795"/>
      <c r="L719" s="795"/>
      <c r="M719" s="795"/>
      <c r="N719" s="795"/>
      <c r="O719" s="795"/>
      <c r="P719" s="795"/>
      <c r="Q719" s="795"/>
      <c r="R719" s="795"/>
      <c r="S719" s="795"/>
      <c r="T719" s="795"/>
      <c r="U719" s="795"/>
      <c r="V719" s="795"/>
      <c r="W719" s="795"/>
      <c r="X719" s="795"/>
      <c r="Y719" s="795"/>
    </row>
    <row r="720" spans="1:25" ht="17.25" customHeight="1" x14ac:dyDescent="0.25">
      <c r="A720" s="796"/>
      <c r="B720" s="842"/>
      <c r="C720" s="843"/>
      <c r="D720" s="843"/>
      <c r="E720" s="794"/>
      <c r="F720" s="795"/>
      <c r="G720" s="795"/>
      <c r="H720" s="795"/>
      <c r="I720" s="795"/>
      <c r="J720" s="795"/>
      <c r="K720" s="795"/>
      <c r="L720" s="795"/>
      <c r="M720" s="795"/>
      <c r="N720" s="795"/>
      <c r="O720" s="795"/>
      <c r="P720" s="795"/>
      <c r="Q720" s="795"/>
      <c r="R720" s="795"/>
      <c r="S720" s="795"/>
      <c r="T720" s="795"/>
      <c r="U720" s="795"/>
      <c r="V720" s="795"/>
      <c r="W720" s="795"/>
      <c r="X720" s="795"/>
      <c r="Y720" s="795"/>
    </row>
    <row r="721" spans="1:25" ht="17.25" customHeight="1" x14ac:dyDescent="0.25">
      <c r="A721" s="796"/>
      <c r="B721" s="842"/>
      <c r="C721" s="843"/>
      <c r="D721" s="843"/>
      <c r="E721" s="794"/>
      <c r="F721" s="795"/>
      <c r="G721" s="795"/>
      <c r="H721" s="795"/>
      <c r="I721" s="795"/>
      <c r="J721" s="795"/>
      <c r="K721" s="795"/>
      <c r="L721" s="795"/>
      <c r="M721" s="795"/>
      <c r="N721" s="795"/>
      <c r="O721" s="795"/>
      <c r="P721" s="795"/>
      <c r="Q721" s="795"/>
      <c r="R721" s="795"/>
      <c r="S721" s="795"/>
      <c r="T721" s="795"/>
      <c r="U721" s="795"/>
      <c r="V721" s="795"/>
      <c r="W721" s="795"/>
      <c r="X721" s="795"/>
      <c r="Y721" s="795"/>
    </row>
    <row r="722" spans="1:25" ht="17.25" customHeight="1" x14ac:dyDescent="0.25">
      <c r="A722" s="796"/>
      <c r="B722" s="842"/>
      <c r="C722" s="843"/>
      <c r="D722" s="843"/>
      <c r="E722" s="794"/>
      <c r="F722" s="795"/>
      <c r="G722" s="795"/>
      <c r="H722" s="795"/>
      <c r="I722" s="795"/>
      <c r="J722" s="795"/>
      <c r="K722" s="795"/>
      <c r="L722" s="795"/>
      <c r="M722" s="795"/>
      <c r="N722" s="795"/>
      <c r="O722" s="795"/>
      <c r="P722" s="795"/>
      <c r="Q722" s="795"/>
      <c r="R722" s="795"/>
      <c r="S722" s="795"/>
      <c r="T722" s="795"/>
      <c r="U722" s="795"/>
      <c r="V722" s="795"/>
      <c r="W722" s="795"/>
      <c r="X722" s="795"/>
      <c r="Y722" s="795"/>
    </row>
    <row r="723" spans="1:25" ht="17.25" customHeight="1" x14ac:dyDescent="0.25">
      <c r="A723" s="796"/>
      <c r="B723" s="842"/>
      <c r="C723" s="843"/>
      <c r="D723" s="843"/>
      <c r="E723" s="794"/>
      <c r="F723" s="795"/>
      <c r="G723" s="795"/>
      <c r="H723" s="795"/>
      <c r="I723" s="795"/>
      <c r="J723" s="795"/>
      <c r="K723" s="795"/>
      <c r="L723" s="795"/>
      <c r="M723" s="795"/>
      <c r="N723" s="795"/>
      <c r="O723" s="795"/>
      <c r="P723" s="795"/>
      <c r="Q723" s="795"/>
      <c r="R723" s="795"/>
      <c r="S723" s="795"/>
      <c r="T723" s="795"/>
      <c r="U723" s="795"/>
      <c r="V723" s="795"/>
      <c r="W723" s="795"/>
      <c r="X723" s="795"/>
      <c r="Y723" s="795"/>
    </row>
    <row r="724" spans="1:25" ht="17.25" customHeight="1" x14ac:dyDescent="0.25">
      <c r="A724" s="796"/>
      <c r="B724" s="842"/>
      <c r="C724" s="843"/>
      <c r="D724" s="843"/>
      <c r="E724" s="794"/>
      <c r="F724" s="795"/>
      <c r="G724" s="795"/>
      <c r="H724" s="795"/>
      <c r="I724" s="795"/>
      <c r="J724" s="795"/>
      <c r="K724" s="795"/>
      <c r="L724" s="795"/>
      <c r="M724" s="795"/>
      <c r="N724" s="795"/>
      <c r="O724" s="795"/>
      <c r="P724" s="795"/>
      <c r="Q724" s="795"/>
      <c r="R724" s="795"/>
      <c r="S724" s="795"/>
      <c r="T724" s="795"/>
      <c r="U724" s="795"/>
      <c r="V724" s="795"/>
      <c r="W724" s="795"/>
      <c r="X724" s="795"/>
      <c r="Y724" s="795"/>
    </row>
    <row r="725" spans="1:25" ht="17.25" customHeight="1" x14ac:dyDescent="0.25">
      <c r="A725" s="796"/>
      <c r="B725" s="842"/>
      <c r="C725" s="843"/>
      <c r="D725" s="843"/>
      <c r="E725" s="794"/>
      <c r="F725" s="795"/>
      <c r="G725" s="795"/>
      <c r="H725" s="795"/>
      <c r="I725" s="795"/>
      <c r="J725" s="795"/>
      <c r="K725" s="795"/>
      <c r="L725" s="795"/>
      <c r="M725" s="795"/>
      <c r="N725" s="795"/>
      <c r="O725" s="795"/>
      <c r="P725" s="795"/>
      <c r="Q725" s="795"/>
      <c r="R725" s="795"/>
      <c r="S725" s="795"/>
      <c r="T725" s="795"/>
      <c r="U725" s="795"/>
      <c r="V725" s="795"/>
      <c r="W725" s="795"/>
      <c r="X725" s="795"/>
      <c r="Y725" s="795"/>
    </row>
    <row r="726" spans="1:25" ht="17.25" customHeight="1" x14ac:dyDescent="0.25">
      <c r="A726" s="796"/>
      <c r="B726" s="842"/>
      <c r="C726" s="843"/>
      <c r="D726" s="843"/>
      <c r="E726" s="794"/>
      <c r="F726" s="795"/>
      <c r="G726" s="795"/>
      <c r="H726" s="795"/>
      <c r="I726" s="795"/>
      <c r="J726" s="795"/>
      <c r="K726" s="795"/>
      <c r="L726" s="795"/>
      <c r="M726" s="795"/>
      <c r="N726" s="795"/>
      <c r="O726" s="795"/>
      <c r="P726" s="795"/>
      <c r="Q726" s="795"/>
      <c r="R726" s="795"/>
      <c r="S726" s="795"/>
      <c r="T726" s="795"/>
      <c r="U726" s="795"/>
      <c r="V726" s="795"/>
      <c r="W726" s="795"/>
      <c r="X726" s="795"/>
      <c r="Y726" s="795"/>
    </row>
    <row r="727" spans="1:25" ht="17.25" customHeight="1" x14ac:dyDescent="0.25">
      <c r="A727" s="796"/>
      <c r="B727" s="842"/>
      <c r="C727" s="843"/>
      <c r="D727" s="843"/>
      <c r="E727" s="794"/>
      <c r="F727" s="795"/>
      <c r="G727" s="795"/>
      <c r="H727" s="795"/>
      <c r="I727" s="795"/>
      <c r="J727" s="795"/>
      <c r="K727" s="795"/>
      <c r="L727" s="795"/>
      <c r="M727" s="795"/>
      <c r="N727" s="795"/>
      <c r="O727" s="795"/>
      <c r="P727" s="795"/>
      <c r="Q727" s="795"/>
      <c r="R727" s="795"/>
      <c r="S727" s="795"/>
      <c r="T727" s="795"/>
      <c r="U727" s="795"/>
      <c r="V727" s="795"/>
      <c r="W727" s="795"/>
      <c r="X727" s="795"/>
      <c r="Y727" s="795"/>
    </row>
    <row r="728" spans="1:25" ht="17.25" customHeight="1" x14ac:dyDescent="0.25">
      <c r="A728" s="796"/>
      <c r="B728" s="842"/>
      <c r="C728" s="843"/>
      <c r="D728" s="843"/>
      <c r="E728" s="794"/>
      <c r="F728" s="795"/>
      <c r="G728" s="795"/>
      <c r="H728" s="795"/>
      <c r="I728" s="795"/>
      <c r="J728" s="795"/>
      <c r="K728" s="795"/>
      <c r="L728" s="795"/>
      <c r="M728" s="795"/>
      <c r="N728" s="795"/>
      <c r="O728" s="795"/>
      <c r="P728" s="795"/>
      <c r="Q728" s="795"/>
      <c r="R728" s="795"/>
      <c r="S728" s="795"/>
      <c r="T728" s="795"/>
      <c r="U728" s="795"/>
      <c r="V728" s="795"/>
      <c r="W728" s="795"/>
      <c r="X728" s="795"/>
      <c r="Y728" s="795"/>
    </row>
    <row r="729" spans="1:25" ht="17.25" customHeight="1" x14ac:dyDescent="0.25">
      <c r="A729" s="796"/>
      <c r="B729" s="842"/>
      <c r="C729" s="843"/>
      <c r="D729" s="843"/>
      <c r="E729" s="794"/>
      <c r="F729" s="795"/>
      <c r="G729" s="795"/>
      <c r="H729" s="795"/>
      <c r="I729" s="795"/>
      <c r="J729" s="795"/>
      <c r="K729" s="795"/>
      <c r="L729" s="795"/>
      <c r="M729" s="795"/>
      <c r="N729" s="795"/>
      <c r="O729" s="795"/>
      <c r="P729" s="795"/>
      <c r="Q729" s="795"/>
      <c r="R729" s="795"/>
      <c r="S729" s="795"/>
      <c r="T729" s="795"/>
      <c r="U729" s="795"/>
      <c r="V729" s="795"/>
      <c r="W729" s="795"/>
      <c r="X729" s="795"/>
      <c r="Y729" s="795"/>
    </row>
    <row r="730" spans="1:25" ht="17.25" customHeight="1" x14ac:dyDescent="0.25">
      <c r="A730" s="796"/>
      <c r="B730" s="842"/>
      <c r="C730" s="843"/>
      <c r="D730" s="843"/>
      <c r="E730" s="794"/>
      <c r="F730" s="795"/>
      <c r="G730" s="795"/>
      <c r="H730" s="795"/>
      <c r="I730" s="795"/>
      <c r="J730" s="795"/>
      <c r="K730" s="795"/>
      <c r="L730" s="795"/>
      <c r="M730" s="795"/>
      <c r="N730" s="795"/>
      <c r="O730" s="795"/>
      <c r="P730" s="795"/>
      <c r="Q730" s="795"/>
      <c r="R730" s="795"/>
      <c r="S730" s="795"/>
      <c r="T730" s="795"/>
      <c r="U730" s="795"/>
      <c r="V730" s="795"/>
      <c r="W730" s="795"/>
      <c r="X730" s="795"/>
      <c r="Y730" s="795"/>
    </row>
    <row r="731" spans="1:25" ht="17.25" customHeight="1" x14ac:dyDescent="0.25">
      <c r="A731" s="796"/>
      <c r="B731" s="842"/>
      <c r="C731" s="843"/>
      <c r="D731" s="843"/>
      <c r="E731" s="794"/>
      <c r="F731" s="795"/>
      <c r="G731" s="795"/>
      <c r="H731" s="795"/>
      <c r="I731" s="795"/>
      <c r="J731" s="795"/>
      <c r="K731" s="795"/>
      <c r="L731" s="795"/>
      <c r="M731" s="795"/>
      <c r="N731" s="795"/>
      <c r="O731" s="795"/>
      <c r="P731" s="795"/>
      <c r="Q731" s="795"/>
      <c r="R731" s="795"/>
      <c r="S731" s="795"/>
      <c r="T731" s="795"/>
      <c r="U731" s="795"/>
      <c r="V731" s="795"/>
      <c r="W731" s="795"/>
      <c r="X731" s="795"/>
      <c r="Y731" s="795"/>
    </row>
    <row r="732" spans="1:25" ht="17.25" customHeight="1" x14ac:dyDescent="0.25">
      <c r="A732" s="796"/>
      <c r="B732" s="842"/>
      <c r="C732" s="843"/>
      <c r="D732" s="843"/>
      <c r="E732" s="794"/>
      <c r="F732" s="795"/>
      <c r="G732" s="795"/>
      <c r="H732" s="795"/>
      <c r="I732" s="795"/>
      <c r="J732" s="795"/>
      <c r="K732" s="795"/>
      <c r="L732" s="795"/>
      <c r="M732" s="795"/>
      <c r="N732" s="795"/>
      <c r="O732" s="795"/>
      <c r="P732" s="795"/>
      <c r="Q732" s="795"/>
      <c r="R732" s="795"/>
      <c r="S732" s="795"/>
      <c r="T732" s="795"/>
      <c r="U732" s="795"/>
      <c r="V732" s="795"/>
      <c r="W732" s="795"/>
      <c r="X732" s="795"/>
      <c r="Y732" s="795"/>
    </row>
    <row r="733" spans="1:25" ht="17.25" customHeight="1" x14ac:dyDescent="0.25">
      <c r="A733" s="796"/>
      <c r="B733" s="842"/>
      <c r="C733" s="843"/>
      <c r="D733" s="843"/>
      <c r="E733" s="794"/>
      <c r="F733" s="795"/>
      <c r="G733" s="795"/>
      <c r="H733" s="795"/>
      <c r="I733" s="795"/>
      <c r="J733" s="795"/>
      <c r="K733" s="795"/>
      <c r="L733" s="795"/>
      <c r="M733" s="795"/>
      <c r="N733" s="795"/>
      <c r="O733" s="795"/>
      <c r="P733" s="795"/>
      <c r="Q733" s="795"/>
      <c r="R733" s="795"/>
      <c r="S733" s="795"/>
      <c r="T733" s="795"/>
      <c r="U733" s="795"/>
      <c r="V733" s="795"/>
      <c r="W733" s="795"/>
      <c r="X733" s="795"/>
      <c r="Y733" s="795"/>
    </row>
    <row r="734" spans="1:25" ht="17.25" customHeight="1" x14ac:dyDescent="0.25">
      <c r="A734" s="796"/>
      <c r="B734" s="842"/>
      <c r="C734" s="843"/>
      <c r="D734" s="843"/>
      <c r="E734" s="794"/>
      <c r="F734" s="795"/>
      <c r="G734" s="795"/>
      <c r="H734" s="795"/>
      <c r="I734" s="795"/>
      <c r="J734" s="795"/>
      <c r="K734" s="795"/>
      <c r="L734" s="795"/>
      <c r="M734" s="795"/>
      <c r="N734" s="795"/>
      <c r="O734" s="795"/>
      <c r="P734" s="795"/>
      <c r="Q734" s="795"/>
      <c r="R734" s="795"/>
      <c r="S734" s="795"/>
      <c r="T734" s="795"/>
      <c r="U734" s="795"/>
      <c r="V734" s="795"/>
      <c r="W734" s="795"/>
      <c r="X734" s="795"/>
      <c r="Y734" s="795"/>
    </row>
    <row r="735" spans="1:25" ht="17.25" customHeight="1" x14ac:dyDescent="0.25">
      <c r="A735" s="796"/>
      <c r="B735" s="842"/>
      <c r="C735" s="843"/>
      <c r="D735" s="843"/>
      <c r="E735" s="794"/>
      <c r="F735" s="795"/>
      <c r="G735" s="795"/>
      <c r="H735" s="795"/>
      <c r="I735" s="795"/>
      <c r="J735" s="795"/>
      <c r="K735" s="795"/>
      <c r="L735" s="795"/>
      <c r="M735" s="795"/>
      <c r="N735" s="795"/>
      <c r="O735" s="795"/>
      <c r="P735" s="795"/>
      <c r="Q735" s="795"/>
      <c r="R735" s="795"/>
      <c r="S735" s="795"/>
      <c r="T735" s="795"/>
      <c r="U735" s="795"/>
      <c r="V735" s="795"/>
      <c r="W735" s="795"/>
      <c r="X735" s="795"/>
      <c r="Y735" s="795"/>
    </row>
    <row r="736" spans="1:25" ht="17.25" customHeight="1" x14ac:dyDescent="0.25">
      <c r="A736" s="796"/>
      <c r="B736" s="842"/>
      <c r="C736" s="843"/>
      <c r="D736" s="843"/>
      <c r="E736" s="794"/>
      <c r="F736" s="795"/>
      <c r="G736" s="795"/>
      <c r="H736" s="795"/>
      <c r="I736" s="795"/>
      <c r="J736" s="795"/>
      <c r="K736" s="795"/>
      <c r="L736" s="795"/>
      <c r="M736" s="795"/>
      <c r="N736" s="795"/>
      <c r="O736" s="795"/>
      <c r="P736" s="795"/>
      <c r="Q736" s="795"/>
      <c r="R736" s="795"/>
      <c r="S736" s="795"/>
      <c r="T736" s="795"/>
      <c r="U736" s="795"/>
      <c r="V736" s="795"/>
      <c r="W736" s="795"/>
      <c r="X736" s="795"/>
      <c r="Y736" s="795"/>
    </row>
    <row r="737" spans="1:25" ht="17.25" customHeight="1" x14ac:dyDescent="0.25">
      <c r="A737" s="796"/>
      <c r="B737" s="842"/>
      <c r="C737" s="843"/>
      <c r="D737" s="843"/>
      <c r="E737" s="794"/>
      <c r="F737" s="795"/>
      <c r="G737" s="795"/>
      <c r="H737" s="795"/>
      <c r="I737" s="795"/>
      <c r="J737" s="795"/>
      <c r="K737" s="795"/>
      <c r="L737" s="795"/>
      <c r="M737" s="795"/>
      <c r="N737" s="795"/>
      <c r="O737" s="795"/>
      <c r="P737" s="795"/>
      <c r="Q737" s="795"/>
      <c r="R737" s="795"/>
      <c r="S737" s="795"/>
      <c r="T737" s="795"/>
      <c r="U737" s="795"/>
      <c r="V737" s="795"/>
      <c r="W737" s="795"/>
      <c r="X737" s="795"/>
      <c r="Y737" s="795"/>
    </row>
    <row r="738" spans="1:25" ht="17.25" customHeight="1" x14ac:dyDescent="0.25">
      <c r="A738" s="796"/>
      <c r="B738" s="842"/>
      <c r="C738" s="843"/>
      <c r="D738" s="843"/>
      <c r="E738" s="794"/>
      <c r="F738" s="795"/>
      <c r="G738" s="795"/>
      <c r="H738" s="795"/>
      <c r="I738" s="795"/>
      <c r="J738" s="795"/>
      <c r="K738" s="795"/>
      <c r="L738" s="795"/>
      <c r="M738" s="795"/>
      <c r="N738" s="795"/>
      <c r="O738" s="795"/>
      <c r="P738" s="795"/>
      <c r="Q738" s="795"/>
      <c r="R738" s="795"/>
      <c r="S738" s="795"/>
      <c r="T738" s="795"/>
      <c r="U738" s="795"/>
      <c r="V738" s="795"/>
      <c r="W738" s="795"/>
      <c r="X738" s="795"/>
      <c r="Y738" s="795"/>
    </row>
    <row r="739" spans="1:25" ht="17.25" customHeight="1" x14ac:dyDescent="0.25">
      <c r="A739" s="796"/>
      <c r="B739" s="842"/>
      <c r="C739" s="843"/>
      <c r="D739" s="843"/>
      <c r="E739" s="794"/>
      <c r="F739" s="795"/>
      <c r="G739" s="795"/>
      <c r="H739" s="795"/>
      <c r="I739" s="795"/>
      <c r="J739" s="795"/>
      <c r="K739" s="795"/>
      <c r="L739" s="795"/>
      <c r="M739" s="795"/>
      <c r="N739" s="795"/>
      <c r="O739" s="795"/>
      <c r="P739" s="795"/>
      <c r="Q739" s="795"/>
      <c r="R739" s="795"/>
      <c r="S739" s="795"/>
      <c r="T739" s="795"/>
      <c r="U739" s="795"/>
      <c r="V739" s="795"/>
      <c r="W739" s="795"/>
      <c r="X739" s="795"/>
      <c r="Y739" s="795"/>
    </row>
    <row r="740" spans="1:25" ht="17.25" customHeight="1" x14ac:dyDescent="0.25">
      <c r="A740" s="796"/>
      <c r="B740" s="842"/>
      <c r="C740" s="843"/>
      <c r="D740" s="843"/>
      <c r="E740" s="794"/>
      <c r="F740" s="795"/>
      <c r="G740" s="795"/>
      <c r="H740" s="795"/>
      <c r="I740" s="795"/>
      <c r="J740" s="795"/>
      <c r="K740" s="795"/>
      <c r="L740" s="795"/>
      <c r="M740" s="795"/>
      <c r="N740" s="795"/>
      <c r="O740" s="795"/>
      <c r="P740" s="795"/>
      <c r="Q740" s="795"/>
      <c r="R740" s="795"/>
      <c r="S740" s="795"/>
      <c r="T740" s="795"/>
      <c r="U740" s="795"/>
      <c r="V740" s="795"/>
      <c r="W740" s="795"/>
      <c r="X740" s="795"/>
      <c r="Y740" s="795"/>
    </row>
    <row r="741" spans="1:25" ht="17.25" customHeight="1" x14ac:dyDescent="0.25">
      <c r="A741" s="796"/>
      <c r="B741" s="842"/>
      <c r="C741" s="843"/>
      <c r="D741" s="843"/>
      <c r="E741" s="794"/>
      <c r="F741" s="795"/>
      <c r="G741" s="795"/>
      <c r="H741" s="795"/>
      <c r="I741" s="795"/>
      <c r="J741" s="795"/>
      <c r="K741" s="795"/>
      <c r="L741" s="795"/>
      <c r="M741" s="795"/>
      <c r="N741" s="795"/>
      <c r="O741" s="795"/>
      <c r="P741" s="795"/>
      <c r="Q741" s="795"/>
      <c r="R741" s="795"/>
      <c r="S741" s="795"/>
      <c r="T741" s="795"/>
      <c r="U741" s="795"/>
      <c r="V741" s="795"/>
      <c r="W741" s="795"/>
      <c r="X741" s="795"/>
      <c r="Y741" s="795"/>
    </row>
    <row r="742" spans="1:25" ht="17.25" customHeight="1" x14ac:dyDescent="0.25">
      <c r="A742" s="796"/>
      <c r="B742" s="842"/>
      <c r="C742" s="843"/>
      <c r="D742" s="843"/>
      <c r="E742" s="794"/>
      <c r="F742" s="795"/>
      <c r="G742" s="795"/>
      <c r="H742" s="795"/>
      <c r="I742" s="795"/>
      <c r="J742" s="795"/>
      <c r="K742" s="795"/>
      <c r="L742" s="795"/>
      <c r="M742" s="795"/>
      <c r="N742" s="795"/>
      <c r="O742" s="795"/>
      <c r="P742" s="795"/>
      <c r="Q742" s="795"/>
      <c r="R742" s="795"/>
      <c r="S742" s="795"/>
      <c r="T742" s="795"/>
      <c r="U742" s="795"/>
      <c r="V742" s="795"/>
      <c r="W742" s="795"/>
      <c r="X742" s="795"/>
      <c r="Y742" s="795"/>
    </row>
    <row r="743" spans="1:25" ht="17.25" customHeight="1" x14ac:dyDescent="0.25">
      <c r="A743" s="796"/>
      <c r="B743" s="842"/>
      <c r="C743" s="843"/>
      <c r="D743" s="843"/>
      <c r="E743" s="794"/>
      <c r="F743" s="795"/>
      <c r="G743" s="795"/>
      <c r="H743" s="795"/>
      <c r="I743" s="795"/>
      <c r="J743" s="795"/>
      <c r="K743" s="795"/>
      <c r="L743" s="795"/>
      <c r="M743" s="795"/>
      <c r="N743" s="795"/>
      <c r="O743" s="795"/>
      <c r="P743" s="795"/>
      <c r="Q743" s="795"/>
      <c r="R743" s="795"/>
      <c r="S743" s="795"/>
      <c r="T743" s="795"/>
      <c r="U743" s="795"/>
      <c r="V743" s="795"/>
      <c r="W743" s="795"/>
      <c r="X743" s="795"/>
      <c r="Y743" s="795"/>
    </row>
    <row r="744" spans="1:25" ht="17.25" customHeight="1" x14ac:dyDescent="0.25">
      <c r="A744" s="796"/>
      <c r="B744" s="842"/>
      <c r="C744" s="843"/>
      <c r="D744" s="843"/>
      <c r="E744" s="794"/>
      <c r="F744" s="795"/>
      <c r="G744" s="795"/>
      <c r="H744" s="795"/>
      <c r="I744" s="795"/>
      <c r="J744" s="795"/>
      <c r="K744" s="795"/>
      <c r="L744" s="795"/>
      <c r="M744" s="795"/>
      <c r="N744" s="795"/>
      <c r="O744" s="795"/>
      <c r="P744" s="795"/>
      <c r="Q744" s="795"/>
      <c r="R744" s="795"/>
      <c r="S744" s="795"/>
      <c r="T744" s="795"/>
      <c r="U744" s="795"/>
      <c r="V744" s="795"/>
      <c r="W744" s="795"/>
      <c r="X744" s="795"/>
      <c r="Y744" s="795"/>
    </row>
    <row r="745" spans="1:25" ht="17.25" customHeight="1" x14ac:dyDescent="0.25">
      <c r="A745" s="796"/>
      <c r="B745" s="842"/>
      <c r="C745" s="843"/>
      <c r="D745" s="843"/>
      <c r="E745" s="794"/>
      <c r="F745" s="795"/>
      <c r="G745" s="795"/>
      <c r="H745" s="795"/>
      <c r="I745" s="795"/>
      <c r="J745" s="795"/>
      <c r="K745" s="795"/>
      <c r="L745" s="795"/>
      <c r="M745" s="795"/>
      <c r="N745" s="795"/>
      <c r="O745" s="795"/>
      <c r="P745" s="795"/>
      <c r="Q745" s="795"/>
      <c r="R745" s="795"/>
      <c r="S745" s="795"/>
      <c r="T745" s="795"/>
      <c r="U745" s="795"/>
      <c r="V745" s="795"/>
      <c r="W745" s="795"/>
      <c r="X745" s="795"/>
      <c r="Y745" s="795"/>
    </row>
    <row r="746" spans="1:25" ht="17.25" customHeight="1" x14ac:dyDescent="0.25">
      <c r="A746" s="796"/>
      <c r="B746" s="842"/>
      <c r="C746" s="843"/>
      <c r="D746" s="843"/>
      <c r="E746" s="794"/>
      <c r="F746" s="795"/>
      <c r="G746" s="795"/>
      <c r="H746" s="795"/>
      <c r="I746" s="795"/>
      <c r="J746" s="795"/>
      <c r="K746" s="795"/>
      <c r="L746" s="795"/>
      <c r="M746" s="795"/>
      <c r="N746" s="795"/>
      <c r="O746" s="795"/>
      <c r="P746" s="795"/>
      <c r="Q746" s="795"/>
      <c r="R746" s="795"/>
      <c r="S746" s="795"/>
      <c r="T746" s="795"/>
      <c r="U746" s="795"/>
      <c r="V746" s="795"/>
      <c r="W746" s="795"/>
      <c r="X746" s="795"/>
      <c r="Y746" s="795"/>
    </row>
    <row r="747" spans="1:25" ht="17.25" customHeight="1" x14ac:dyDescent="0.25">
      <c r="A747" s="796"/>
      <c r="B747" s="842"/>
      <c r="C747" s="843"/>
      <c r="D747" s="843"/>
      <c r="E747" s="794"/>
      <c r="F747" s="795"/>
      <c r="G747" s="795"/>
      <c r="H747" s="795"/>
      <c r="I747" s="795"/>
      <c r="J747" s="795"/>
      <c r="K747" s="795"/>
      <c r="L747" s="795"/>
      <c r="M747" s="795"/>
      <c r="N747" s="795"/>
      <c r="O747" s="795"/>
      <c r="P747" s="795"/>
      <c r="Q747" s="795"/>
      <c r="R747" s="795"/>
      <c r="S747" s="795"/>
      <c r="T747" s="795"/>
      <c r="U747" s="795"/>
      <c r="V747" s="795"/>
      <c r="W747" s="795"/>
      <c r="X747" s="795"/>
      <c r="Y747" s="795"/>
    </row>
    <row r="748" spans="1:25" ht="17.25" customHeight="1" x14ac:dyDescent="0.25">
      <c r="A748" s="796"/>
      <c r="B748" s="842"/>
      <c r="C748" s="843"/>
      <c r="D748" s="843"/>
      <c r="E748" s="794"/>
      <c r="F748" s="795"/>
      <c r="G748" s="795"/>
      <c r="H748" s="795"/>
      <c r="I748" s="795"/>
      <c r="J748" s="795"/>
      <c r="K748" s="795"/>
      <c r="L748" s="795"/>
      <c r="M748" s="795"/>
      <c r="N748" s="795"/>
      <c r="O748" s="795"/>
      <c r="P748" s="795"/>
      <c r="Q748" s="795"/>
      <c r="R748" s="795"/>
      <c r="S748" s="795"/>
      <c r="T748" s="795"/>
      <c r="U748" s="795"/>
      <c r="V748" s="795"/>
      <c r="W748" s="795"/>
      <c r="X748" s="795"/>
      <c r="Y748" s="795"/>
    </row>
    <row r="749" spans="1:25" ht="17.25" customHeight="1" x14ac:dyDescent="0.25">
      <c r="A749" s="796"/>
      <c r="B749" s="842"/>
      <c r="C749" s="843"/>
      <c r="D749" s="843"/>
      <c r="E749" s="794"/>
      <c r="F749" s="795"/>
      <c r="G749" s="795"/>
      <c r="H749" s="795"/>
      <c r="I749" s="795"/>
      <c r="J749" s="795"/>
      <c r="K749" s="795"/>
      <c r="L749" s="795"/>
      <c r="M749" s="795"/>
      <c r="N749" s="795"/>
      <c r="O749" s="795"/>
      <c r="P749" s="795"/>
      <c r="Q749" s="795"/>
      <c r="R749" s="795"/>
      <c r="S749" s="795"/>
      <c r="T749" s="795"/>
      <c r="U749" s="795"/>
      <c r="V749" s="795"/>
      <c r="W749" s="795"/>
      <c r="X749" s="795"/>
      <c r="Y749" s="795"/>
    </row>
    <row r="750" spans="1:25" ht="17.25" customHeight="1" x14ac:dyDescent="0.25">
      <c r="A750" s="796"/>
      <c r="B750" s="842"/>
      <c r="C750" s="843"/>
      <c r="D750" s="843"/>
      <c r="E750" s="794"/>
      <c r="F750" s="795"/>
      <c r="G750" s="795"/>
      <c r="H750" s="795"/>
      <c r="I750" s="795"/>
      <c r="J750" s="795"/>
      <c r="K750" s="795"/>
      <c r="L750" s="795"/>
      <c r="M750" s="795"/>
      <c r="N750" s="795"/>
      <c r="O750" s="795"/>
      <c r="P750" s="795"/>
      <c r="Q750" s="795"/>
      <c r="R750" s="795"/>
      <c r="S750" s="795"/>
      <c r="T750" s="795"/>
      <c r="U750" s="795"/>
      <c r="V750" s="795"/>
      <c r="W750" s="795"/>
      <c r="X750" s="795"/>
      <c r="Y750" s="795"/>
    </row>
    <row r="751" spans="1:25" ht="17.25" customHeight="1" x14ac:dyDescent="0.25">
      <c r="A751" s="796"/>
      <c r="B751" s="842"/>
      <c r="C751" s="843"/>
      <c r="D751" s="843"/>
      <c r="E751" s="794"/>
      <c r="F751" s="795"/>
      <c r="G751" s="795"/>
      <c r="H751" s="795"/>
      <c r="I751" s="795"/>
      <c r="J751" s="795"/>
      <c r="K751" s="795"/>
      <c r="L751" s="795"/>
      <c r="M751" s="795"/>
      <c r="N751" s="795"/>
      <c r="O751" s="795"/>
      <c r="P751" s="795"/>
      <c r="Q751" s="795"/>
      <c r="R751" s="795"/>
      <c r="S751" s="795"/>
      <c r="T751" s="795"/>
      <c r="U751" s="795"/>
      <c r="V751" s="795"/>
      <c r="W751" s="795"/>
      <c r="X751" s="795"/>
      <c r="Y751" s="795"/>
    </row>
    <row r="752" spans="1:25" ht="17.25" customHeight="1" x14ac:dyDescent="0.25">
      <c r="A752" s="796"/>
      <c r="B752" s="842"/>
      <c r="C752" s="843"/>
      <c r="D752" s="843"/>
      <c r="E752" s="794"/>
      <c r="F752" s="795"/>
      <c r="G752" s="795"/>
      <c r="H752" s="795"/>
      <c r="I752" s="795"/>
      <c r="J752" s="795"/>
      <c r="K752" s="795"/>
      <c r="L752" s="795"/>
      <c r="M752" s="795"/>
      <c r="N752" s="795"/>
      <c r="O752" s="795"/>
      <c r="P752" s="795"/>
      <c r="Q752" s="795"/>
      <c r="R752" s="795"/>
      <c r="S752" s="795"/>
      <c r="T752" s="795"/>
      <c r="U752" s="795"/>
      <c r="V752" s="795"/>
      <c r="W752" s="795"/>
      <c r="X752" s="795"/>
      <c r="Y752" s="795"/>
    </row>
    <row r="753" spans="1:25" ht="17.25" customHeight="1" x14ac:dyDescent="0.25">
      <c r="A753" s="796"/>
      <c r="B753" s="842"/>
      <c r="C753" s="843"/>
      <c r="D753" s="843"/>
      <c r="E753" s="794"/>
      <c r="F753" s="795"/>
      <c r="G753" s="795"/>
      <c r="H753" s="795"/>
      <c r="I753" s="795"/>
      <c r="J753" s="795"/>
      <c r="K753" s="795"/>
      <c r="L753" s="795"/>
      <c r="M753" s="795"/>
      <c r="N753" s="795"/>
      <c r="O753" s="795"/>
      <c r="P753" s="795"/>
      <c r="Q753" s="795"/>
      <c r="R753" s="795"/>
      <c r="S753" s="795"/>
      <c r="T753" s="795"/>
      <c r="U753" s="795"/>
      <c r="V753" s="795"/>
      <c r="W753" s="795"/>
      <c r="X753" s="795"/>
      <c r="Y753" s="795"/>
    </row>
    <row r="754" spans="1:25" ht="17.25" customHeight="1" x14ac:dyDescent="0.25">
      <c r="A754" s="796"/>
      <c r="B754" s="842"/>
      <c r="C754" s="843"/>
      <c r="D754" s="843"/>
      <c r="E754" s="794"/>
      <c r="F754" s="795"/>
      <c r="G754" s="795"/>
      <c r="H754" s="795"/>
      <c r="I754" s="795"/>
      <c r="J754" s="795"/>
      <c r="K754" s="795"/>
      <c r="L754" s="795"/>
      <c r="M754" s="795"/>
      <c r="N754" s="795"/>
      <c r="O754" s="795"/>
      <c r="P754" s="795"/>
      <c r="Q754" s="795"/>
      <c r="R754" s="795"/>
      <c r="S754" s="795"/>
      <c r="T754" s="795"/>
      <c r="U754" s="795"/>
      <c r="V754" s="795"/>
      <c r="W754" s="795"/>
      <c r="X754" s="795"/>
      <c r="Y754" s="795"/>
    </row>
    <row r="755" spans="1:25" ht="17.25" customHeight="1" x14ac:dyDescent="0.25">
      <c r="A755" s="796"/>
      <c r="B755" s="842"/>
      <c r="C755" s="843"/>
      <c r="D755" s="843"/>
      <c r="E755" s="794"/>
      <c r="F755" s="795"/>
      <c r="G755" s="795"/>
      <c r="H755" s="795"/>
      <c r="I755" s="795"/>
      <c r="J755" s="795"/>
      <c r="K755" s="795"/>
      <c r="L755" s="795"/>
      <c r="M755" s="795"/>
      <c r="N755" s="795"/>
      <c r="O755" s="795"/>
      <c r="P755" s="795"/>
      <c r="Q755" s="795"/>
      <c r="R755" s="795"/>
      <c r="S755" s="795"/>
      <c r="T755" s="795"/>
      <c r="U755" s="795"/>
      <c r="V755" s="795"/>
      <c r="W755" s="795"/>
      <c r="X755" s="795"/>
      <c r="Y755" s="795"/>
    </row>
    <row r="756" spans="1:25" ht="17.25" customHeight="1" x14ac:dyDescent="0.25">
      <c r="A756" s="796"/>
      <c r="B756" s="842"/>
      <c r="C756" s="843"/>
      <c r="D756" s="843"/>
      <c r="E756" s="794"/>
      <c r="F756" s="795"/>
      <c r="G756" s="795"/>
      <c r="H756" s="795"/>
      <c r="I756" s="795"/>
      <c r="J756" s="795"/>
      <c r="K756" s="795"/>
      <c r="L756" s="795"/>
      <c r="M756" s="795"/>
      <c r="N756" s="795"/>
      <c r="O756" s="795"/>
      <c r="P756" s="795"/>
      <c r="Q756" s="795"/>
      <c r="R756" s="795"/>
      <c r="S756" s="795"/>
      <c r="T756" s="795"/>
      <c r="U756" s="795"/>
      <c r="V756" s="795"/>
      <c r="W756" s="795"/>
      <c r="X756" s="795"/>
      <c r="Y756" s="795"/>
    </row>
    <row r="757" spans="1:25" ht="17.25" customHeight="1" x14ac:dyDescent="0.25">
      <c r="A757" s="796"/>
      <c r="B757" s="842"/>
      <c r="C757" s="843"/>
      <c r="D757" s="843"/>
      <c r="E757" s="794"/>
      <c r="F757" s="795"/>
      <c r="G757" s="795"/>
      <c r="H757" s="795"/>
      <c r="I757" s="795"/>
      <c r="J757" s="795"/>
      <c r="K757" s="795"/>
      <c r="L757" s="795"/>
      <c r="M757" s="795"/>
      <c r="N757" s="795"/>
      <c r="O757" s="795"/>
      <c r="P757" s="795"/>
      <c r="Q757" s="795"/>
      <c r="R757" s="795"/>
      <c r="S757" s="795"/>
      <c r="T757" s="795"/>
      <c r="U757" s="795"/>
      <c r="V757" s="795"/>
      <c r="W757" s="795"/>
      <c r="X757" s="795"/>
      <c r="Y757" s="795"/>
    </row>
    <row r="758" spans="1:25" ht="17.25" customHeight="1" x14ac:dyDescent="0.25">
      <c r="A758" s="796"/>
      <c r="B758" s="842"/>
      <c r="C758" s="843"/>
      <c r="D758" s="843"/>
      <c r="E758" s="794"/>
      <c r="F758" s="795"/>
      <c r="G758" s="795"/>
      <c r="H758" s="795"/>
      <c r="I758" s="795"/>
      <c r="J758" s="795"/>
      <c r="K758" s="795"/>
      <c r="L758" s="795"/>
      <c r="M758" s="795"/>
      <c r="N758" s="795"/>
      <c r="O758" s="795"/>
      <c r="P758" s="795"/>
      <c r="Q758" s="795"/>
      <c r="R758" s="795"/>
      <c r="S758" s="795"/>
      <c r="T758" s="795"/>
      <c r="U758" s="795"/>
      <c r="V758" s="795"/>
      <c r="W758" s="795"/>
      <c r="X758" s="795"/>
      <c r="Y758" s="795"/>
    </row>
    <row r="759" spans="1:25" ht="17.25" customHeight="1" x14ac:dyDescent="0.25">
      <c r="A759" s="796"/>
      <c r="B759" s="842"/>
      <c r="C759" s="843"/>
      <c r="D759" s="843"/>
      <c r="E759" s="794"/>
      <c r="F759" s="795"/>
      <c r="G759" s="795"/>
      <c r="H759" s="795"/>
      <c r="I759" s="795"/>
      <c r="J759" s="795"/>
      <c r="K759" s="795"/>
      <c r="L759" s="795"/>
      <c r="M759" s="795"/>
      <c r="N759" s="795"/>
      <c r="O759" s="795"/>
      <c r="P759" s="795"/>
      <c r="Q759" s="795"/>
      <c r="R759" s="795"/>
      <c r="S759" s="795"/>
      <c r="T759" s="795"/>
      <c r="U759" s="795"/>
      <c r="V759" s="795"/>
      <c r="W759" s="795"/>
      <c r="X759" s="795"/>
      <c r="Y759" s="795"/>
    </row>
    <row r="760" spans="1:25" ht="17.25" customHeight="1" x14ac:dyDescent="0.25">
      <c r="A760" s="796"/>
      <c r="B760" s="842"/>
      <c r="C760" s="843"/>
      <c r="D760" s="843"/>
      <c r="E760" s="794"/>
      <c r="F760" s="795"/>
      <c r="G760" s="795"/>
      <c r="H760" s="795"/>
      <c r="I760" s="795"/>
      <c r="J760" s="795"/>
      <c r="K760" s="795"/>
      <c r="L760" s="795"/>
      <c r="M760" s="795"/>
      <c r="N760" s="795"/>
      <c r="O760" s="795"/>
      <c r="P760" s="795"/>
      <c r="Q760" s="795"/>
      <c r="R760" s="795"/>
      <c r="S760" s="795"/>
      <c r="T760" s="795"/>
      <c r="U760" s="795"/>
      <c r="V760" s="795"/>
      <c r="W760" s="795"/>
      <c r="X760" s="795"/>
      <c r="Y760" s="795"/>
    </row>
    <row r="761" spans="1:25" ht="17.25" customHeight="1" x14ac:dyDescent="0.25">
      <c r="A761" s="796"/>
      <c r="B761" s="842"/>
      <c r="C761" s="843"/>
      <c r="D761" s="843"/>
      <c r="E761" s="794"/>
      <c r="F761" s="795"/>
      <c r="G761" s="795"/>
      <c r="H761" s="795"/>
      <c r="I761" s="795"/>
      <c r="J761" s="795"/>
      <c r="K761" s="795"/>
      <c r="L761" s="795"/>
      <c r="M761" s="795"/>
      <c r="N761" s="795"/>
      <c r="O761" s="795"/>
      <c r="P761" s="795"/>
      <c r="Q761" s="795"/>
      <c r="R761" s="795"/>
      <c r="S761" s="795"/>
      <c r="T761" s="795"/>
      <c r="U761" s="795"/>
      <c r="V761" s="795"/>
      <c r="W761" s="795"/>
      <c r="X761" s="795"/>
      <c r="Y761" s="795"/>
    </row>
    <row r="762" spans="1:25" ht="17.25" customHeight="1" x14ac:dyDescent="0.25">
      <c r="A762" s="796"/>
      <c r="B762" s="842"/>
      <c r="C762" s="843"/>
      <c r="D762" s="843"/>
      <c r="E762" s="794"/>
      <c r="F762" s="795"/>
      <c r="G762" s="795"/>
      <c r="H762" s="795"/>
      <c r="I762" s="795"/>
      <c r="J762" s="795"/>
      <c r="K762" s="795"/>
      <c r="L762" s="795"/>
      <c r="M762" s="795"/>
      <c r="N762" s="795"/>
      <c r="O762" s="795"/>
      <c r="P762" s="795"/>
      <c r="Q762" s="795"/>
      <c r="R762" s="795"/>
      <c r="S762" s="795"/>
      <c r="T762" s="795"/>
      <c r="U762" s="795"/>
      <c r="V762" s="795"/>
      <c r="W762" s="795"/>
      <c r="X762" s="795"/>
      <c r="Y762" s="795"/>
    </row>
    <row r="763" spans="1:25" ht="17.25" customHeight="1" x14ac:dyDescent="0.25">
      <c r="A763" s="796"/>
      <c r="B763" s="842"/>
      <c r="C763" s="843"/>
      <c r="D763" s="843"/>
      <c r="E763" s="794"/>
      <c r="F763" s="795"/>
      <c r="G763" s="795"/>
      <c r="H763" s="795"/>
      <c r="I763" s="795"/>
      <c r="J763" s="795"/>
      <c r="K763" s="795"/>
      <c r="L763" s="795"/>
      <c r="M763" s="795"/>
      <c r="N763" s="795"/>
      <c r="O763" s="795"/>
      <c r="P763" s="795"/>
      <c r="Q763" s="795"/>
      <c r="R763" s="795"/>
      <c r="S763" s="795"/>
      <c r="T763" s="795"/>
      <c r="U763" s="795"/>
      <c r="V763" s="795"/>
      <c r="W763" s="795"/>
      <c r="X763" s="795"/>
      <c r="Y763" s="795"/>
    </row>
    <row r="764" spans="1:25" ht="17.25" customHeight="1" x14ac:dyDescent="0.25">
      <c r="A764" s="796"/>
      <c r="B764" s="842"/>
      <c r="C764" s="843"/>
      <c r="D764" s="843"/>
      <c r="E764" s="794"/>
      <c r="F764" s="795"/>
      <c r="G764" s="795"/>
      <c r="H764" s="795"/>
      <c r="I764" s="795"/>
      <c r="J764" s="795"/>
      <c r="K764" s="795"/>
      <c r="L764" s="795"/>
      <c r="M764" s="795"/>
      <c r="N764" s="795"/>
      <c r="O764" s="795"/>
      <c r="P764" s="795"/>
      <c r="Q764" s="795"/>
      <c r="R764" s="795"/>
      <c r="S764" s="795"/>
      <c r="T764" s="795"/>
      <c r="U764" s="795"/>
      <c r="V764" s="795"/>
      <c r="W764" s="795"/>
      <c r="X764" s="795"/>
      <c r="Y764" s="795"/>
    </row>
    <row r="765" spans="1:25" ht="17.25" customHeight="1" x14ac:dyDescent="0.25">
      <c r="A765" s="796"/>
      <c r="B765" s="842"/>
      <c r="C765" s="843"/>
      <c r="D765" s="843"/>
      <c r="E765" s="794"/>
      <c r="F765" s="795"/>
      <c r="G765" s="795"/>
      <c r="H765" s="795"/>
      <c r="I765" s="795"/>
      <c r="J765" s="795"/>
      <c r="K765" s="795"/>
      <c r="L765" s="795"/>
      <c r="M765" s="795"/>
      <c r="N765" s="795"/>
      <c r="O765" s="795"/>
      <c r="P765" s="795"/>
      <c r="Q765" s="795"/>
      <c r="R765" s="795"/>
      <c r="S765" s="795"/>
      <c r="T765" s="795"/>
      <c r="U765" s="795"/>
      <c r="V765" s="795"/>
      <c r="W765" s="795"/>
      <c r="X765" s="795"/>
      <c r="Y765" s="795"/>
    </row>
    <row r="766" spans="1:25" ht="17.25" customHeight="1" x14ac:dyDescent="0.25">
      <c r="A766" s="796"/>
      <c r="B766" s="842"/>
      <c r="C766" s="843"/>
      <c r="D766" s="843"/>
      <c r="E766" s="794"/>
      <c r="F766" s="795"/>
      <c r="G766" s="795"/>
      <c r="H766" s="795"/>
      <c r="I766" s="795"/>
      <c r="J766" s="795"/>
      <c r="K766" s="795"/>
      <c r="L766" s="795"/>
      <c r="M766" s="795"/>
      <c r="N766" s="795"/>
      <c r="O766" s="795"/>
      <c r="P766" s="795"/>
      <c r="Q766" s="795"/>
      <c r="R766" s="795"/>
      <c r="S766" s="795"/>
      <c r="T766" s="795"/>
      <c r="U766" s="795"/>
      <c r="V766" s="795"/>
      <c r="W766" s="795"/>
      <c r="X766" s="795"/>
      <c r="Y766" s="795"/>
    </row>
    <row r="767" spans="1:25" ht="17.25" customHeight="1" x14ac:dyDescent="0.25">
      <c r="A767" s="796"/>
      <c r="B767" s="842"/>
      <c r="C767" s="843"/>
      <c r="D767" s="843"/>
      <c r="E767" s="794"/>
      <c r="F767" s="795"/>
      <c r="G767" s="795"/>
      <c r="H767" s="795"/>
      <c r="I767" s="795"/>
      <c r="J767" s="795"/>
      <c r="K767" s="795"/>
      <c r="L767" s="795"/>
      <c r="M767" s="795"/>
      <c r="N767" s="795"/>
      <c r="O767" s="795"/>
      <c r="P767" s="795"/>
      <c r="Q767" s="795"/>
      <c r="R767" s="795"/>
      <c r="S767" s="795"/>
      <c r="T767" s="795"/>
      <c r="U767" s="795"/>
      <c r="V767" s="795"/>
      <c r="W767" s="795"/>
      <c r="X767" s="795"/>
      <c r="Y767" s="795"/>
    </row>
    <row r="768" spans="1:25" ht="17.25" customHeight="1" x14ac:dyDescent="0.25">
      <c r="A768" s="796"/>
      <c r="B768" s="842"/>
      <c r="C768" s="843"/>
      <c r="D768" s="843"/>
      <c r="E768" s="794"/>
      <c r="F768" s="795"/>
      <c r="G768" s="795"/>
      <c r="H768" s="795"/>
      <c r="I768" s="795"/>
      <c r="J768" s="795"/>
      <c r="K768" s="795"/>
      <c r="L768" s="795"/>
      <c r="M768" s="795"/>
      <c r="N768" s="795"/>
      <c r="O768" s="795"/>
      <c r="P768" s="795"/>
      <c r="Q768" s="795"/>
      <c r="R768" s="795"/>
      <c r="S768" s="795"/>
      <c r="T768" s="795"/>
      <c r="U768" s="795"/>
      <c r="V768" s="795"/>
      <c r="W768" s="795"/>
      <c r="X768" s="795"/>
      <c r="Y768" s="795"/>
    </row>
    <row r="769" spans="1:25" ht="17.25" customHeight="1" x14ac:dyDescent="0.25">
      <c r="A769" s="796"/>
      <c r="B769" s="842"/>
      <c r="C769" s="843"/>
      <c r="D769" s="843"/>
      <c r="E769" s="794"/>
      <c r="F769" s="795"/>
      <c r="G769" s="795"/>
      <c r="H769" s="795"/>
      <c r="I769" s="795"/>
      <c r="J769" s="795"/>
      <c r="K769" s="795"/>
      <c r="L769" s="795"/>
      <c r="M769" s="795"/>
      <c r="N769" s="795"/>
      <c r="O769" s="795"/>
      <c r="P769" s="795"/>
      <c r="Q769" s="795"/>
      <c r="R769" s="795"/>
      <c r="S769" s="795"/>
      <c r="T769" s="795"/>
      <c r="U769" s="795"/>
      <c r="V769" s="795"/>
      <c r="W769" s="795"/>
      <c r="X769" s="795"/>
      <c r="Y769" s="795"/>
    </row>
    <row r="770" spans="1:25" ht="17.25" customHeight="1" x14ac:dyDescent="0.25">
      <c r="A770" s="796"/>
      <c r="B770" s="842"/>
      <c r="C770" s="843"/>
      <c r="D770" s="843"/>
      <c r="E770" s="794"/>
      <c r="F770" s="795"/>
      <c r="G770" s="795"/>
      <c r="H770" s="795"/>
      <c r="I770" s="795"/>
      <c r="J770" s="795"/>
      <c r="K770" s="795"/>
      <c r="L770" s="795"/>
      <c r="M770" s="795"/>
      <c r="N770" s="795"/>
      <c r="O770" s="795"/>
      <c r="P770" s="795"/>
      <c r="Q770" s="795"/>
      <c r="R770" s="795"/>
      <c r="S770" s="795"/>
      <c r="T770" s="795"/>
      <c r="U770" s="795"/>
      <c r="V770" s="795"/>
      <c r="W770" s="795"/>
      <c r="X770" s="795"/>
      <c r="Y770" s="795"/>
    </row>
    <row r="771" spans="1:25" ht="17.25" customHeight="1" x14ac:dyDescent="0.25">
      <c r="A771" s="796"/>
      <c r="B771" s="842"/>
      <c r="C771" s="843"/>
      <c r="D771" s="843"/>
      <c r="E771" s="794"/>
      <c r="F771" s="795"/>
      <c r="G771" s="795"/>
      <c r="H771" s="795"/>
      <c r="I771" s="795"/>
      <c r="J771" s="795"/>
      <c r="K771" s="795"/>
      <c r="L771" s="795"/>
      <c r="M771" s="795"/>
      <c r="N771" s="795"/>
      <c r="O771" s="795"/>
      <c r="P771" s="795"/>
      <c r="Q771" s="795"/>
      <c r="R771" s="795"/>
      <c r="S771" s="795"/>
      <c r="T771" s="795"/>
      <c r="U771" s="795"/>
      <c r="V771" s="795"/>
      <c r="W771" s="795"/>
      <c r="X771" s="795"/>
      <c r="Y771" s="795"/>
    </row>
    <row r="772" spans="1:25" ht="17.25" customHeight="1" x14ac:dyDescent="0.25">
      <c r="A772" s="796"/>
      <c r="B772" s="842"/>
      <c r="C772" s="843"/>
      <c r="D772" s="843"/>
      <c r="E772" s="794"/>
      <c r="F772" s="795"/>
      <c r="G772" s="795"/>
      <c r="H772" s="795"/>
      <c r="I772" s="795"/>
      <c r="J772" s="795"/>
      <c r="K772" s="795"/>
      <c r="L772" s="795"/>
      <c r="M772" s="795"/>
      <c r="N772" s="795"/>
      <c r="O772" s="795"/>
      <c r="P772" s="795"/>
      <c r="Q772" s="795"/>
      <c r="R772" s="795"/>
      <c r="S772" s="795"/>
      <c r="T772" s="795"/>
      <c r="U772" s="795"/>
      <c r="V772" s="795"/>
      <c r="W772" s="795"/>
      <c r="X772" s="795"/>
      <c r="Y772" s="795"/>
    </row>
    <row r="773" spans="1:25" ht="17.25" customHeight="1" x14ac:dyDescent="0.25">
      <c r="A773" s="796"/>
      <c r="B773" s="842"/>
      <c r="C773" s="843"/>
      <c r="D773" s="843"/>
      <c r="E773" s="794"/>
      <c r="F773" s="795"/>
      <c r="G773" s="795"/>
      <c r="H773" s="795"/>
      <c r="I773" s="795"/>
      <c r="J773" s="795"/>
      <c r="K773" s="795"/>
      <c r="L773" s="795"/>
      <c r="M773" s="795"/>
      <c r="N773" s="795"/>
      <c r="O773" s="795"/>
      <c r="P773" s="795"/>
      <c r="Q773" s="795"/>
      <c r="R773" s="795"/>
      <c r="S773" s="795"/>
      <c r="T773" s="795"/>
      <c r="U773" s="795"/>
      <c r="V773" s="795"/>
      <c r="W773" s="795"/>
      <c r="X773" s="795"/>
      <c r="Y773" s="795"/>
    </row>
    <row r="774" spans="1:25" ht="17.25" customHeight="1" x14ac:dyDescent="0.25">
      <c r="A774" s="796"/>
      <c r="B774" s="842"/>
      <c r="C774" s="843"/>
      <c r="D774" s="843"/>
      <c r="E774" s="794"/>
      <c r="F774" s="795"/>
      <c r="G774" s="795"/>
      <c r="H774" s="795"/>
      <c r="I774" s="795"/>
      <c r="J774" s="795"/>
      <c r="K774" s="795"/>
      <c r="L774" s="795"/>
      <c r="M774" s="795"/>
      <c r="N774" s="795"/>
      <c r="O774" s="795"/>
      <c r="P774" s="795"/>
      <c r="Q774" s="795"/>
      <c r="R774" s="795"/>
      <c r="S774" s="795"/>
      <c r="T774" s="795"/>
      <c r="U774" s="795"/>
      <c r="V774" s="795"/>
      <c r="W774" s="795"/>
      <c r="X774" s="795"/>
      <c r="Y774" s="795"/>
    </row>
    <row r="775" spans="1:25" ht="17.25" customHeight="1" x14ac:dyDescent="0.25">
      <c r="A775" s="796"/>
      <c r="B775" s="842"/>
      <c r="C775" s="843"/>
      <c r="D775" s="843"/>
      <c r="E775" s="794"/>
      <c r="F775" s="795"/>
      <c r="G775" s="795"/>
      <c r="H775" s="795"/>
      <c r="I775" s="795"/>
      <c r="J775" s="795"/>
      <c r="K775" s="795"/>
      <c r="L775" s="795"/>
      <c r="M775" s="795"/>
      <c r="N775" s="795"/>
      <c r="O775" s="795"/>
      <c r="P775" s="795"/>
      <c r="Q775" s="795"/>
      <c r="R775" s="795"/>
      <c r="S775" s="795"/>
      <c r="T775" s="795"/>
      <c r="U775" s="795"/>
      <c r="V775" s="795"/>
      <c r="W775" s="795"/>
      <c r="X775" s="795"/>
      <c r="Y775" s="795"/>
    </row>
    <row r="776" spans="1:25" ht="17.25" customHeight="1" x14ac:dyDescent="0.25">
      <c r="A776" s="796"/>
      <c r="B776" s="842"/>
      <c r="C776" s="843"/>
      <c r="D776" s="843"/>
      <c r="E776" s="794"/>
      <c r="F776" s="795"/>
      <c r="G776" s="795"/>
      <c r="H776" s="795"/>
      <c r="I776" s="795"/>
      <c r="J776" s="795"/>
      <c r="K776" s="795"/>
      <c r="L776" s="795"/>
      <c r="M776" s="795"/>
      <c r="N776" s="795"/>
      <c r="O776" s="795"/>
      <c r="P776" s="795"/>
      <c r="Q776" s="795"/>
      <c r="R776" s="795"/>
      <c r="S776" s="795"/>
      <c r="T776" s="795"/>
      <c r="U776" s="795"/>
      <c r="V776" s="795"/>
      <c r="W776" s="795"/>
      <c r="X776" s="795"/>
      <c r="Y776" s="795"/>
    </row>
    <row r="777" spans="1:25" ht="17.25" customHeight="1" x14ac:dyDescent="0.25">
      <c r="A777" s="796"/>
      <c r="B777" s="842"/>
      <c r="C777" s="843"/>
      <c r="D777" s="843"/>
      <c r="E777" s="794"/>
      <c r="F777" s="795"/>
      <c r="G777" s="795"/>
      <c r="H777" s="795"/>
      <c r="I777" s="795"/>
      <c r="J777" s="795"/>
      <c r="K777" s="795"/>
      <c r="L777" s="795"/>
      <c r="M777" s="795"/>
      <c r="N777" s="795"/>
      <c r="O777" s="795"/>
      <c r="P777" s="795"/>
      <c r="Q777" s="795"/>
      <c r="R777" s="795"/>
      <c r="S777" s="795"/>
      <c r="T777" s="795"/>
      <c r="U777" s="795"/>
      <c r="V777" s="795"/>
      <c r="W777" s="795"/>
      <c r="X777" s="795"/>
      <c r="Y777" s="795"/>
    </row>
    <row r="778" spans="1:25" ht="17.25" customHeight="1" x14ac:dyDescent="0.25">
      <c r="A778" s="796"/>
      <c r="B778" s="842"/>
      <c r="C778" s="843"/>
      <c r="D778" s="843"/>
      <c r="E778" s="794"/>
      <c r="F778" s="795"/>
      <c r="G778" s="795"/>
      <c r="H778" s="795"/>
      <c r="I778" s="795"/>
      <c r="J778" s="795"/>
      <c r="K778" s="795"/>
      <c r="L778" s="795"/>
      <c r="M778" s="795"/>
      <c r="N778" s="795"/>
      <c r="O778" s="795"/>
      <c r="P778" s="795"/>
      <c r="Q778" s="795"/>
      <c r="R778" s="795"/>
      <c r="S778" s="795"/>
      <c r="T778" s="795"/>
      <c r="U778" s="795"/>
      <c r="V778" s="795"/>
      <c r="W778" s="795"/>
      <c r="X778" s="795"/>
      <c r="Y778" s="795"/>
    </row>
    <row r="779" spans="1:25" ht="17.25" customHeight="1" x14ac:dyDescent="0.25">
      <c r="A779" s="796"/>
      <c r="B779" s="842"/>
      <c r="C779" s="843"/>
      <c r="D779" s="843"/>
      <c r="E779" s="794"/>
      <c r="F779" s="795"/>
      <c r="G779" s="795"/>
      <c r="H779" s="795"/>
      <c r="I779" s="795"/>
      <c r="J779" s="795"/>
      <c r="K779" s="795"/>
      <c r="L779" s="795"/>
      <c r="M779" s="795"/>
      <c r="N779" s="795"/>
      <c r="O779" s="795"/>
      <c r="P779" s="795"/>
      <c r="Q779" s="795"/>
      <c r="R779" s="795"/>
      <c r="S779" s="795"/>
      <c r="T779" s="795"/>
      <c r="U779" s="795"/>
      <c r="V779" s="795"/>
      <c r="W779" s="795"/>
      <c r="X779" s="795"/>
      <c r="Y779" s="795"/>
    </row>
    <row r="780" spans="1:25" ht="17.25" customHeight="1" x14ac:dyDescent="0.25">
      <c r="A780" s="796"/>
      <c r="B780" s="842"/>
      <c r="C780" s="843"/>
      <c r="D780" s="843"/>
      <c r="E780" s="794"/>
      <c r="F780" s="795"/>
      <c r="G780" s="795"/>
      <c r="H780" s="795"/>
      <c r="I780" s="795"/>
      <c r="J780" s="795"/>
      <c r="K780" s="795"/>
      <c r="L780" s="795"/>
      <c r="M780" s="795"/>
      <c r="N780" s="795"/>
      <c r="O780" s="795"/>
      <c r="P780" s="795"/>
      <c r="Q780" s="795"/>
      <c r="R780" s="795"/>
      <c r="S780" s="795"/>
      <c r="T780" s="795"/>
      <c r="U780" s="795"/>
      <c r="V780" s="795"/>
      <c r="W780" s="795"/>
      <c r="X780" s="795"/>
      <c r="Y780" s="795"/>
    </row>
    <row r="781" spans="1:25" ht="17.25" customHeight="1" x14ac:dyDescent="0.25">
      <c r="A781" s="796"/>
      <c r="B781" s="842"/>
      <c r="C781" s="843"/>
      <c r="D781" s="843"/>
      <c r="E781" s="794"/>
      <c r="F781" s="795"/>
      <c r="G781" s="795"/>
      <c r="H781" s="795"/>
      <c r="I781" s="795"/>
      <c r="J781" s="795"/>
      <c r="K781" s="795"/>
      <c r="L781" s="795"/>
      <c r="M781" s="795"/>
      <c r="N781" s="795"/>
      <c r="O781" s="795"/>
      <c r="P781" s="795"/>
      <c r="Q781" s="795"/>
      <c r="R781" s="795"/>
      <c r="S781" s="795"/>
      <c r="T781" s="795"/>
      <c r="U781" s="795"/>
      <c r="V781" s="795"/>
      <c r="W781" s="795"/>
      <c r="X781" s="795"/>
      <c r="Y781" s="795"/>
    </row>
    <row r="782" spans="1:25" ht="17.25" customHeight="1" x14ac:dyDescent="0.25">
      <c r="A782" s="796"/>
      <c r="B782" s="842"/>
      <c r="C782" s="843"/>
      <c r="D782" s="843"/>
      <c r="E782" s="794"/>
      <c r="F782" s="795"/>
      <c r="G782" s="795"/>
      <c r="H782" s="795"/>
      <c r="I782" s="795"/>
      <c r="J782" s="795"/>
      <c r="K782" s="795"/>
      <c r="L782" s="795"/>
      <c r="M782" s="795"/>
      <c r="N782" s="795"/>
      <c r="O782" s="795"/>
      <c r="P782" s="795"/>
      <c r="Q782" s="795"/>
      <c r="R782" s="795"/>
      <c r="S782" s="795"/>
      <c r="T782" s="795"/>
      <c r="U782" s="795"/>
      <c r="V782" s="795"/>
      <c r="W782" s="795"/>
      <c r="X782" s="795"/>
      <c r="Y782" s="795"/>
    </row>
    <row r="783" spans="1:25" ht="17.25" customHeight="1" x14ac:dyDescent="0.25">
      <c r="A783" s="796"/>
      <c r="B783" s="842"/>
      <c r="C783" s="843"/>
      <c r="D783" s="843"/>
      <c r="E783" s="794"/>
      <c r="F783" s="795"/>
      <c r="G783" s="795"/>
      <c r="H783" s="795"/>
      <c r="I783" s="795"/>
      <c r="J783" s="795"/>
      <c r="K783" s="795"/>
      <c r="L783" s="795"/>
      <c r="M783" s="795"/>
      <c r="N783" s="795"/>
      <c r="O783" s="795"/>
      <c r="P783" s="795"/>
      <c r="Q783" s="795"/>
      <c r="R783" s="795"/>
      <c r="S783" s="795"/>
      <c r="T783" s="795"/>
      <c r="U783" s="795"/>
      <c r="V783" s="795"/>
      <c r="W783" s="795"/>
      <c r="X783" s="795"/>
      <c r="Y783" s="795"/>
    </row>
    <row r="784" spans="1:25" ht="17.25" customHeight="1" x14ac:dyDescent="0.25">
      <c r="A784" s="796"/>
      <c r="B784" s="842"/>
      <c r="C784" s="843"/>
      <c r="D784" s="843"/>
      <c r="E784" s="794"/>
      <c r="F784" s="795"/>
      <c r="G784" s="795"/>
      <c r="H784" s="795"/>
      <c r="I784" s="795"/>
      <c r="J784" s="795"/>
      <c r="K784" s="795"/>
      <c r="L784" s="795"/>
      <c r="M784" s="795"/>
      <c r="N784" s="795"/>
      <c r="O784" s="795"/>
      <c r="P784" s="795"/>
      <c r="Q784" s="795"/>
      <c r="R784" s="795"/>
      <c r="S784" s="795"/>
      <c r="T784" s="795"/>
      <c r="U784" s="795"/>
      <c r="V784" s="795"/>
      <c r="W784" s="795"/>
      <c r="X784" s="795"/>
      <c r="Y784" s="795"/>
    </row>
    <row r="785" spans="1:25" ht="17.25" customHeight="1" x14ac:dyDescent="0.25">
      <c r="A785" s="796"/>
      <c r="B785" s="842"/>
      <c r="C785" s="843"/>
      <c r="D785" s="843"/>
      <c r="E785" s="794"/>
      <c r="F785" s="795"/>
      <c r="G785" s="795"/>
      <c r="H785" s="795"/>
      <c r="I785" s="795"/>
      <c r="J785" s="795"/>
      <c r="K785" s="795"/>
      <c r="L785" s="795"/>
      <c r="M785" s="795"/>
      <c r="N785" s="795"/>
      <c r="O785" s="795"/>
      <c r="P785" s="795"/>
      <c r="Q785" s="795"/>
      <c r="R785" s="795"/>
      <c r="S785" s="795"/>
      <c r="T785" s="795"/>
      <c r="U785" s="795"/>
      <c r="V785" s="795"/>
      <c r="W785" s="795"/>
      <c r="X785" s="795"/>
      <c r="Y785" s="795"/>
    </row>
    <row r="786" spans="1:25" ht="17.25" customHeight="1" x14ac:dyDescent="0.25">
      <c r="A786" s="796"/>
      <c r="B786" s="842"/>
      <c r="C786" s="843"/>
      <c r="D786" s="843"/>
      <c r="E786" s="794"/>
      <c r="F786" s="795"/>
      <c r="G786" s="795"/>
      <c r="H786" s="795"/>
      <c r="I786" s="795"/>
      <c r="J786" s="795"/>
      <c r="K786" s="795"/>
      <c r="L786" s="795"/>
      <c r="M786" s="795"/>
      <c r="N786" s="795"/>
      <c r="O786" s="795"/>
      <c r="P786" s="795"/>
      <c r="Q786" s="795"/>
      <c r="R786" s="795"/>
      <c r="S786" s="795"/>
      <c r="T786" s="795"/>
      <c r="U786" s="795"/>
      <c r="V786" s="795"/>
      <c r="W786" s="795"/>
      <c r="X786" s="795"/>
      <c r="Y786" s="795"/>
    </row>
    <row r="787" spans="1:25" ht="17.25" customHeight="1" x14ac:dyDescent="0.25">
      <c r="A787" s="796"/>
      <c r="B787" s="842"/>
      <c r="C787" s="843"/>
      <c r="D787" s="843"/>
      <c r="E787" s="794"/>
      <c r="F787" s="795"/>
      <c r="G787" s="795"/>
      <c r="H787" s="795"/>
      <c r="I787" s="795"/>
      <c r="J787" s="795"/>
      <c r="K787" s="795"/>
      <c r="L787" s="795"/>
      <c r="M787" s="795"/>
      <c r="N787" s="795"/>
      <c r="O787" s="795"/>
      <c r="P787" s="795"/>
      <c r="Q787" s="795"/>
      <c r="R787" s="795"/>
      <c r="S787" s="795"/>
      <c r="T787" s="795"/>
      <c r="U787" s="795"/>
      <c r="V787" s="795"/>
      <c r="W787" s="795"/>
      <c r="X787" s="795"/>
      <c r="Y787" s="795"/>
    </row>
    <row r="788" spans="1:25" ht="17.25" customHeight="1" x14ac:dyDescent="0.25">
      <c r="A788" s="796"/>
      <c r="B788" s="842"/>
      <c r="C788" s="843"/>
      <c r="D788" s="843"/>
      <c r="E788" s="794"/>
      <c r="F788" s="795"/>
      <c r="G788" s="795"/>
      <c r="H788" s="795"/>
      <c r="I788" s="795"/>
      <c r="J788" s="795"/>
      <c r="K788" s="795"/>
      <c r="L788" s="795"/>
      <c r="M788" s="795"/>
      <c r="N788" s="795"/>
      <c r="O788" s="795"/>
      <c r="P788" s="795"/>
      <c r="Q788" s="795"/>
      <c r="R788" s="795"/>
      <c r="S788" s="795"/>
      <c r="T788" s="795"/>
      <c r="U788" s="795"/>
      <c r="V788" s="795"/>
      <c r="W788" s="795"/>
      <c r="X788" s="795"/>
      <c r="Y788" s="795"/>
    </row>
    <row r="789" spans="1:25" ht="17.25" customHeight="1" x14ac:dyDescent="0.25">
      <c r="A789" s="796"/>
      <c r="B789" s="842"/>
      <c r="C789" s="843"/>
      <c r="D789" s="843"/>
      <c r="E789" s="794"/>
      <c r="F789" s="795"/>
      <c r="G789" s="795"/>
      <c r="H789" s="795"/>
      <c r="I789" s="795"/>
      <c r="J789" s="795"/>
      <c r="K789" s="795"/>
      <c r="L789" s="795"/>
      <c r="M789" s="795"/>
      <c r="N789" s="795"/>
      <c r="O789" s="795"/>
      <c r="P789" s="795"/>
      <c r="Q789" s="795"/>
      <c r="R789" s="795"/>
      <c r="S789" s="795"/>
      <c r="T789" s="795"/>
      <c r="U789" s="795"/>
      <c r="V789" s="795"/>
      <c r="W789" s="795"/>
      <c r="X789" s="795"/>
      <c r="Y789" s="795"/>
    </row>
    <row r="790" spans="1:25" ht="17.25" customHeight="1" x14ac:dyDescent="0.25">
      <c r="A790" s="796"/>
      <c r="B790" s="842"/>
      <c r="C790" s="843"/>
      <c r="D790" s="843"/>
      <c r="E790" s="794"/>
      <c r="F790" s="795"/>
      <c r="G790" s="795"/>
      <c r="H790" s="795"/>
      <c r="I790" s="795"/>
      <c r="J790" s="795"/>
      <c r="K790" s="795"/>
      <c r="L790" s="795"/>
      <c r="M790" s="795"/>
      <c r="N790" s="795"/>
      <c r="O790" s="795"/>
      <c r="P790" s="795"/>
      <c r="Q790" s="795"/>
      <c r="R790" s="795"/>
      <c r="S790" s="795"/>
      <c r="T790" s="795"/>
      <c r="U790" s="795"/>
      <c r="V790" s="795"/>
      <c r="W790" s="795"/>
      <c r="X790" s="795"/>
      <c r="Y790" s="795"/>
    </row>
    <row r="791" spans="1:25" ht="17.25" customHeight="1" x14ac:dyDescent="0.25">
      <c r="A791" s="796"/>
      <c r="B791" s="842"/>
      <c r="C791" s="843"/>
      <c r="D791" s="843"/>
      <c r="E791" s="794"/>
      <c r="F791" s="795"/>
      <c r="G791" s="795"/>
      <c r="H791" s="795"/>
      <c r="I791" s="795"/>
      <c r="J791" s="795"/>
      <c r="K791" s="795"/>
      <c r="L791" s="795"/>
      <c r="M791" s="795"/>
      <c r="N791" s="795"/>
      <c r="O791" s="795"/>
      <c r="P791" s="795"/>
      <c r="Q791" s="795"/>
      <c r="R791" s="795"/>
      <c r="S791" s="795"/>
      <c r="T791" s="795"/>
      <c r="U791" s="795"/>
      <c r="V791" s="795"/>
      <c r="W791" s="795"/>
      <c r="X791" s="795"/>
      <c r="Y791" s="795"/>
    </row>
    <row r="792" spans="1:25" ht="17.25" customHeight="1" x14ac:dyDescent="0.25">
      <c r="A792" s="796"/>
      <c r="B792" s="842"/>
      <c r="C792" s="843"/>
      <c r="D792" s="843"/>
      <c r="E792" s="794"/>
      <c r="F792" s="795"/>
      <c r="G792" s="795"/>
      <c r="H792" s="795"/>
      <c r="I792" s="795"/>
      <c r="J792" s="795"/>
      <c r="K792" s="795"/>
      <c r="L792" s="795"/>
      <c r="M792" s="795"/>
      <c r="N792" s="795"/>
      <c r="O792" s="795"/>
      <c r="P792" s="795"/>
      <c r="Q792" s="795"/>
      <c r="R792" s="795"/>
      <c r="S792" s="795"/>
      <c r="T792" s="795"/>
      <c r="U792" s="795"/>
      <c r="V792" s="795"/>
      <c r="W792" s="795"/>
      <c r="X792" s="795"/>
      <c r="Y792" s="795"/>
    </row>
    <row r="793" spans="1:25" ht="17.25" customHeight="1" x14ac:dyDescent="0.25">
      <c r="A793" s="796"/>
      <c r="B793" s="842"/>
      <c r="C793" s="843"/>
      <c r="D793" s="843"/>
      <c r="E793" s="794"/>
      <c r="F793" s="795"/>
      <c r="G793" s="795"/>
      <c r="H793" s="795"/>
      <c r="I793" s="795"/>
      <c r="J793" s="795"/>
      <c r="K793" s="795"/>
      <c r="L793" s="795"/>
      <c r="M793" s="795"/>
      <c r="N793" s="795"/>
      <c r="O793" s="795"/>
      <c r="P793" s="795"/>
      <c r="Q793" s="795"/>
      <c r="R793" s="795"/>
      <c r="S793" s="795"/>
      <c r="T793" s="795"/>
      <c r="U793" s="795"/>
      <c r="V793" s="795"/>
      <c r="W793" s="795"/>
      <c r="X793" s="795"/>
      <c r="Y793" s="795"/>
    </row>
    <row r="794" spans="1:25" ht="17.25" customHeight="1" x14ac:dyDescent="0.25">
      <c r="A794" s="796"/>
      <c r="B794" s="842"/>
      <c r="C794" s="843"/>
      <c r="D794" s="843"/>
      <c r="E794" s="794"/>
      <c r="F794" s="795"/>
      <c r="G794" s="795"/>
      <c r="H794" s="795"/>
      <c r="I794" s="795"/>
      <c r="J794" s="795"/>
      <c r="K794" s="795"/>
      <c r="L794" s="795"/>
      <c r="M794" s="795"/>
      <c r="N794" s="795"/>
      <c r="O794" s="795"/>
      <c r="P794" s="795"/>
      <c r="Q794" s="795"/>
      <c r="R794" s="795"/>
      <c r="S794" s="795"/>
      <c r="T794" s="795"/>
      <c r="U794" s="795"/>
      <c r="V794" s="795"/>
      <c r="W794" s="795"/>
      <c r="X794" s="795"/>
      <c r="Y794" s="795"/>
    </row>
    <row r="795" spans="1:25" ht="17.25" customHeight="1" x14ac:dyDescent="0.25">
      <c r="A795" s="796"/>
      <c r="B795" s="842"/>
      <c r="C795" s="843"/>
      <c r="D795" s="843"/>
      <c r="E795" s="794"/>
      <c r="F795" s="795"/>
      <c r="G795" s="795"/>
      <c r="H795" s="795"/>
      <c r="I795" s="795"/>
      <c r="J795" s="795"/>
      <c r="K795" s="795"/>
      <c r="L795" s="795"/>
      <c r="M795" s="795"/>
      <c r="N795" s="795"/>
      <c r="O795" s="795"/>
      <c r="P795" s="795"/>
      <c r="Q795" s="795"/>
      <c r="R795" s="795"/>
      <c r="S795" s="795"/>
      <c r="T795" s="795"/>
      <c r="U795" s="795"/>
      <c r="V795" s="795"/>
      <c r="W795" s="795"/>
      <c r="X795" s="795"/>
      <c r="Y795" s="795"/>
    </row>
    <row r="796" spans="1:25" ht="17.25" customHeight="1" x14ac:dyDescent="0.25">
      <c r="A796" s="796"/>
      <c r="B796" s="842"/>
      <c r="C796" s="843"/>
      <c r="D796" s="843"/>
      <c r="E796" s="794"/>
      <c r="F796" s="795"/>
      <c r="G796" s="795"/>
      <c r="H796" s="795"/>
      <c r="I796" s="795"/>
      <c r="J796" s="795"/>
      <c r="K796" s="795"/>
      <c r="L796" s="795"/>
      <c r="M796" s="795"/>
      <c r="N796" s="795"/>
      <c r="O796" s="795"/>
      <c r="P796" s="795"/>
      <c r="Q796" s="795"/>
      <c r="R796" s="795"/>
      <c r="S796" s="795"/>
      <c r="T796" s="795"/>
      <c r="U796" s="795"/>
      <c r="V796" s="795"/>
      <c r="W796" s="795"/>
      <c r="X796" s="795"/>
      <c r="Y796" s="795"/>
    </row>
    <row r="797" spans="1:25" ht="17.25" customHeight="1" x14ac:dyDescent="0.25">
      <c r="A797" s="796"/>
      <c r="B797" s="842"/>
      <c r="C797" s="843"/>
      <c r="D797" s="843"/>
      <c r="E797" s="794"/>
      <c r="F797" s="795"/>
      <c r="G797" s="795"/>
      <c r="H797" s="795"/>
      <c r="I797" s="795"/>
      <c r="J797" s="795"/>
      <c r="K797" s="795"/>
      <c r="L797" s="795"/>
      <c r="M797" s="795"/>
      <c r="N797" s="795"/>
      <c r="O797" s="795"/>
      <c r="P797" s="795"/>
      <c r="Q797" s="795"/>
      <c r="R797" s="795"/>
      <c r="S797" s="795"/>
      <c r="T797" s="795"/>
      <c r="U797" s="795"/>
      <c r="V797" s="795"/>
      <c r="W797" s="795"/>
      <c r="X797" s="795"/>
      <c r="Y797" s="795"/>
    </row>
    <row r="798" spans="1:25" ht="17.25" customHeight="1" x14ac:dyDescent="0.25">
      <c r="A798" s="796"/>
      <c r="B798" s="842"/>
      <c r="C798" s="843"/>
      <c r="D798" s="843"/>
      <c r="E798" s="794"/>
      <c r="F798" s="795"/>
      <c r="G798" s="795"/>
      <c r="H798" s="795"/>
      <c r="I798" s="795"/>
      <c r="J798" s="795"/>
      <c r="K798" s="795"/>
      <c r="L798" s="795"/>
      <c r="M798" s="795"/>
      <c r="N798" s="795"/>
      <c r="O798" s="795"/>
      <c r="P798" s="795"/>
      <c r="Q798" s="795"/>
      <c r="R798" s="795"/>
      <c r="S798" s="795"/>
      <c r="T798" s="795"/>
      <c r="U798" s="795"/>
      <c r="V798" s="795"/>
      <c r="W798" s="795"/>
      <c r="X798" s="795"/>
      <c r="Y798" s="795"/>
    </row>
    <row r="799" spans="1:25" ht="17.25" customHeight="1" x14ac:dyDescent="0.25">
      <c r="A799" s="796"/>
      <c r="B799" s="842"/>
      <c r="C799" s="843"/>
      <c r="D799" s="843"/>
      <c r="E799" s="794"/>
      <c r="F799" s="795"/>
      <c r="G799" s="795"/>
      <c r="H799" s="795"/>
      <c r="I799" s="795"/>
      <c r="J799" s="795"/>
      <c r="K799" s="795"/>
      <c r="L799" s="795"/>
      <c r="M799" s="795"/>
      <c r="N799" s="795"/>
      <c r="O799" s="795"/>
      <c r="P799" s="795"/>
      <c r="Q799" s="795"/>
      <c r="R799" s="795"/>
      <c r="S799" s="795"/>
      <c r="T799" s="795"/>
      <c r="U799" s="795"/>
      <c r="V799" s="795"/>
      <c r="W799" s="795"/>
      <c r="X799" s="795"/>
      <c r="Y799" s="795"/>
    </row>
    <row r="800" spans="1:25" ht="17.25" customHeight="1" x14ac:dyDescent="0.25">
      <c r="A800" s="796"/>
      <c r="B800" s="842"/>
      <c r="C800" s="843"/>
      <c r="D800" s="843"/>
      <c r="E800" s="794"/>
      <c r="F800" s="795"/>
      <c r="G800" s="795"/>
      <c r="H800" s="795"/>
      <c r="I800" s="795"/>
      <c r="J800" s="795"/>
      <c r="K800" s="795"/>
      <c r="L800" s="795"/>
      <c r="M800" s="795"/>
      <c r="N800" s="795"/>
      <c r="O800" s="795"/>
      <c r="P800" s="795"/>
      <c r="Q800" s="795"/>
      <c r="R800" s="795"/>
      <c r="S800" s="795"/>
      <c r="T800" s="795"/>
      <c r="U800" s="795"/>
      <c r="V800" s="795"/>
      <c r="W800" s="795"/>
      <c r="X800" s="795"/>
      <c r="Y800" s="795"/>
    </row>
    <row r="801" spans="1:25" ht="17.25" customHeight="1" x14ac:dyDescent="0.25">
      <c r="A801" s="796"/>
      <c r="B801" s="842"/>
      <c r="C801" s="843"/>
      <c r="D801" s="843"/>
      <c r="E801" s="794"/>
      <c r="F801" s="795"/>
      <c r="G801" s="795"/>
      <c r="H801" s="795"/>
      <c r="I801" s="795"/>
      <c r="J801" s="795"/>
      <c r="K801" s="795"/>
      <c r="L801" s="795"/>
      <c r="M801" s="795"/>
      <c r="N801" s="795"/>
      <c r="O801" s="795"/>
      <c r="P801" s="795"/>
      <c r="Q801" s="795"/>
      <c r="R801" s="795"/>
      <c r="S801" s="795"/>
      <c r="T801" s="795"/>
      <c r="U801" s="795"/>
      <c r="V801" s="795"/>
      <c r="W801" s="795"/>
      <c r="X801" s="795"/>
      <c r="Y801" s="795"/>
    </row>
    <row r="802" spans="1:25" ht="17.25" customHeight="1" x14ac:dyDescent="0.25">
      <c r="A802" s="796"/>
      <c r="B802" s="842"/>
      <c r="C802" s="843"/>
      <c r="D802" s="843"/>
      <c r="E802" s="794"/>
      <c r="F802" s="795"/>
      <c r="G802" s="795"/>
      <c r="H802" s="795"/>
      <c r="I802" s="795"/>
      <c r="J802" s="795"/>
      <c r="K802" s="795"/>
      <c r="L802" s="795"/>
      <c r="M802" s="795"/>
      <c r="N802" s="795"/>
      <c r="O802" s="795"/>
      <c r="P802" s="795"/>
      <c r="Q802" s="795"/>
      <c r="R802" s="795"/>
      <c r="S802" s="795"/>
      <c r="T802" s="795"/>
      <c r="U802" s="795"/>
      <c r="V802" s="795"/>
      <c r="W802" s="795"/>
      <c r="X802" s="795"/>
      <c r="Y802" s="795"/>
    </row>
    <row r="803" spans="1:25" ht="17.25" customHeight="1" x14ac:dyDescent="0.25">
      <c r="A803" s="796"/>
      <c r="B803" s="842"/>
      <c r="C803" s="843"/>
      <c r="D803" s="843"/>
      <c r="E803" s="794"/>
      <c r="F803" s="795"/>
      <c r="G803" s="795"/>
      <c r="H803" s="795"/>
      <c r="I803" s="795"/>
      <c r="J803" s="795"/>
      <c r="K803" s="795"/>
      <c r="L803" s="795"/>
      <c r="M803" s="795"/>
      <c r="N803" s="795"/>
      <c r="O803" s="795"/>
      <c r="P803" s="795"/>
      <c r="Q803" s="795"/>
      <c r="R803" s="795"/>
      <c r="S803" s="795"/>
      <c r="T803" s="795"/>
      <c r="U803" s="795"/>
      <c r="V803" s="795"/>
      <c r="W803" s="795"/>
      <c r="X803" s="795"/>
      <c r="Y803" s="795"/>
    </row>
    <row r="804" spans="1:25" ht="17.25" customHeight="1" x14ac:dyDescent="0.25">
      <c r="A804" s="796"/>
      <c r="B804" s="842"/>
      <c r="C804" s="843"/>
      <c r="D804" s="843"/>
      <c r="E804" s="794"/>
      <c r="F804" s="795"/>
      <c r="G804" s="795"/>
      <c r="H804" s="795"/>
      <c r="I804" s="795"/>
      <c r="J804" s="795"/>
      <c r="K804" s="795"/>
      <c r="L804" s="795"/>
      <c r="M804" s="795"/>
      <c r="N804" s="795"/>
      <c r="O804" s="795"/>
      <c r="P804" s="795"/>
      <c r="Q804" s="795"/>
      <c r="R804" s="795"/>
      <c r="S804" s="795"/>
      <c r="T804" s="795"/>
      <c r="U804" s="795"/>
      <c r="V804" s="795"/>
      <c r="W804" s="795"/>
      <c r="X804" s="795"/>
      <c r="Y804" s="795"/>
    </row>
    <row r="805" spans="1:25" ht="17.25" customHeight="1" x14ac:dyDescent="0.25">
      <c r="A805" s="796"/>
      <c r="B805" s="842"/>
      <c r="C805" s="843"/>
      <c r="D805" s="843"/>
      <c r="E805" s="794"/>
      <c r="F805" s="795"/>
      <c r="G805" s="795"/>
      <c r="H805" s="795"/>
      <c r="I805" s="795"/>
      <c r="J805" s="795"/>
      <c r="K805" s="795"/>
      <c r="L805" s="795"/>
      <c r="M805" s="795"/>
      <c r="N805" s="795"/>
      <c r="O805" s="795"/>
      <c r="P805" s="795"/>
      <c r="Q805" s="795"/>
      <c r="R805" s="795"/>
      <c r="S805" s="795"/>
      <c r="T805" s="795"/>
      <c r="U805" s="795"/>
      <c r="V805" s="795"/>
      <c r="W805" s="795"/>
      <c r="X805" s="795"/>
      <c r="Y805" s="795"/>
    </row>
    <row r="806" spans="1:25" ht="17.25" customHeight="1" x14ac:dyDescent="0.25">
      <c r="A806" s="796"/>
      <c r="B806" s="842"/>
      <c r="C806" s="843"/>
      <c r="D806" s="843"/>
      <c r="E806" s="794"/>
      <c r="F806" s="795"/>
      <c r="G806" s="795"/>
      <c r="H806" s="795"/>
      <c r="I806" s="795"/>
      <c r="J806" s="795"/>
      <c r="K806" s="795"/>
      <c r="L806" s="795"/>
      <c r="M806" s="795"/>
      <c r="N806" s="795"/>
      <c r="O806" s="795"/>
      <c r="P806" s="795"/>
      <c r="Q806" s="795"/>
      <c r="R806" s="795"/>
      <c r="S806" s="795"/>
      <c r="T806" s="795"/>
      <c r="U806" s="795"/>
      <c r="V806" s="795"/>
      <c r="W806" s="795"/>
      <c r="X806" s="795"/>
      <c r="Y806" s="795"/>
    </row>
    <row r="807" spans="1:25" ht="17.25" customHeight="1" x14ac:dyDescent="0.25">
      <c r="A807" s="796"/>
      <c r="B807" s="842"/>
      <c r="C807" s="843"/>
      <c r="D807" s="843"/>
      <c r="E807" s="794"/>
      <c r="F807" s="795"/>
      <c r="G807" s="795"/>
      <c r="H807" s="795"/>
      <c r="I807" s="795"/>
      <c r="J807" s="795"/>
      <c r="K807" s="795"/>
      <c r="L807" s="795"/>
      <c r="M807" s="795"/>
      <c r="N807" s="795"/>
      <c r="O807" s="795"/>
      <c r="P807" s="795"/>
      <c r="Q807" s="795"/>
      <c r="R807" s="795"/>
      <c r="S807" s="795"/>
      <c r="T807" s="795"/>
      <c r="U807" s="795"/>
      <c r="V807" s="795"/>
      <c r="W807" s="795"/>
      <c r="X807" s="795"/>
      <c r="Y807" s="795"/>
    </row>
    <row r="808" spans="1:25" ht="17.25" customHeight="1" x14ac:dyDescent="0.25">
      <c r="A808" s="796"/>
      <c r="B808" s="842"/>
      <c r="C808" s="843"/>
      <c r="D808" s="843"/>
      <c r="E808" s="794"/>
      <c r="F808" s="795"/>
      <c r="G808" s="795"/>
      <c r="H808" s="795"/>
      <c r="I808" s="795"/>
      <c r="J808" s="795"/>
      <c r="K808" s="795"/>
      <c r="L808" s="795"/>
      <c r="M808" s="795"/>
      <c r="N808" s="795"/>
      <c r="O808" s="795"/>
      <c r="P808" s="795"/>
      <c r="Q808" s="795"/>
      <c r="R808" s="795"/>
      <c r="S808" s="795"/>
      <c r="T808" s="795"/>
      <c r="U808" s="795"/>
      <c r="V808" s="795"/>
      <c r="W808" s="795"/>
      <c r="X808" s="795"/>
      <c r="Y808" s="795"/>
    </row>
    <row r="809" spans="1:25" ht="17.25" customHeight="1" x14ac:dyDescent="0.25">
      <c r="A809" s="796"/>
      <c r="B809" s="842"/>
      <c r="C809" s="843"/>
      <c r="D809" s="843"/>
      <c r="E809" s="794"/>
      <c r="F809" s="795"/>
      <c r="G809" s="795"/>
      <c r="H809" s="795"/>
      <c r="I809" s="795"/>
      <c r="J809" s="795"/>
      <c r="K809" s="795"/>
      <c r="L809" s="795"/>
      <c r="M809" s="795"/>
      <c r="N809" s="795"/>
      <c r="O809" s="795"/>
      <c r="P809" s="795"/>
      <c r="Q809" s="795"/>
      <c r="R809" s="795"/>
      <c r="S809" s="795"/>
      <c r="T809" s="795"/>
      <c r="U809" s="795"/>
      <c r="V809" s="795"/>
      <c r="W809" s="795"/>
      <c r="X809" s="795"/>
      <c r="Y809" s="795"/>
    </row>
    <row r="810" spans="1:25" ht="17.25" customHeight="1" x14ac:dyDescent="0.25">
      <c r="A810" s="796"/>
      <c r="B810" s="842"/>
      <c r="C810" s="843"/>
      <c r="D810" s="843"/>
      <c r="E810" s="794"/>
      <c r="F810" s="795"/>
      <c r="G810" s="795"/>
      <c r="H810" s="795"/>
      <c r="I810" s="795"/>
      <c r="J810" s="795"/>
      <c r="K810" s="795"/>
      <c r="L810" s="795"/>
      <c r="M810" s="795"/>
      <c r="N810" s="795"/>
      <c r="O810" s="795"/>
      <c r="P810" s="795"/>
      <c r="Q810" s="795"/>
      <c r="R810" s="795"/>
      <c r="S810" s="795"/>
      <c r="T810" s="795"/>
      <c r="U810" s="795"/>
      <c r="V810" s="795"/>
      <c r="W810" s="795"/>
      <c r="X810" s="795"/>
      <c r="Y810" s="795"/>
    </row>
    <row r="811" spans="1:25" ht="17.25" customHeight="1" x14ac:dyDescent="0.25">
      <c r="A811" s="796"/>
      <c r="B811" s="842"/>
      <c r="C811" s="843"/>
      <c r="D811" s="843"/>
      <c r="E811" s="794"/>
      <c r="F811" s="795"/>
      <c r="G811" s="795"/>
      <c r="H811" s="795"/>
      <c r="I811" s="795"/>
      <c r="J811" s="795"/>
      <c r="K811" s="795"/>
      <c r="L811" s="795"/>
      <c r="M811" s="795"/>
      <c r="N811" s="795"/>
      <c r="O811" s="795"/>
      <c r="P811" s="795"/>
      <c r="Q811" s="795"/>
      <c r="R811" s="795"/>
      <c r="S811" s="795"/>
      <c r="T811" s="795"/>
      <c r="U811" s="795"/>
      <c r="V811" s="795"/>
      <c r="W811" s="795"/>
      <c r="X811" s="795"/>
      <c r="Y811" s="795"/>
    </row>
    <row r="812" spans="1:25" ht="17.25" customHeight="1" x14ac:dyDescent="0.25">
      <c r="A812" s="796"/>
      <c r="B812" s="842"/>
      <c r="C812" s="843"/>
      <c r="D812" s="843"/>
      <c r="E812" s="794"/>
      <c r="F812" s="795"/>
      <c r="G812" s="795"/>
      <c r="H812" s="795"/>
      <c r="I812" s="795"/>
      <c r="J812" s="795"/>
      <c r="K812" s="795"/>
      <c r="L812" s="795"/>
      <c r="M812" s="795"/>
      <c r="N812" s="795"/>
      <c r="O812" s="795"/>
      <c r="P812" s="795"/>
      <c r="Q812" s="795"/>
      <c r="R812" s="795"/>
      <c r="S812" s="795"/>
      <c r="T812" s="795"/>
      <c r="U812" s="795"/>
      <c r="V812" s="795"/>
      <c r="W812" s="795"/>
      <c r="X812" s="795"/>
      <c r="Y812" s="795"/>
    </row>
    <row r="813" spans="1:25" ht="17.25" customHeight="1" x14ac:dyDescent="0.25">
      <c r="A813" s="796"/>
      <c r="B813" s="842"/>
      <c r="C813" s="843"/>
      <c r="D813" s="843"/>
      <c r="E813" s="794"/>
      <c r="F813" s="795"/>
      <c r="G813" s="795"/>
      <c r="H813" s="795"/>
      <c r="I813" s="795"/>
      <c r="J813" s="795"/>
      <c r="K813" s="795"/>
      <c r="L813" s="795"/>
      <c r="M813" s="795"/>
      <c r="N813" s="795"/>
      <c r="O813" s="795"/>
      <c r="P813" s="795"/>
      <c r="Q813" s="795"/>
      <c r="R813" s="795"/>
      <c r="S813" s="795"/>
      <c r="T813" s="795"/>
      <c r="U813" s="795"/>
      <c r="V813" s="795"/>
      <c r="W813" s="795"/>
      <c r="X813" s="795"/>
      <c r="Y813" s="795"/>
    </row>
    <row r="814" spans="1:25" ht="17.25" customHeight="1" x14ac:dyDescent="0.25">
      <c r="A814" s="796"/>
      <c r="B814" s="842"/>
      <c r="C814" s="843"/>
      <c r="D814" s="843"/>
      <c r="E814" s="794"/>
      <c r="F814" s="795"/>
      <c r="G814" s="795"/>
      <c r="H814" s="795"/>
      <c r="I814" s="795"/>
      <c r="J814" s="795"/>
      <c r="K814" s="795"/>
      <c r="L814" s="795"/>
      <c r="M814" s="795"/>
      <c r="N814" s="795"/>
      <c r="O814" s="795"/>
      <c r="P814" s="795"/>
      <c r="Q814" s="795"/>
      <c r="R814" s="795"/>
      <c r="S814" s="795"/>
      <c r="T814" s="795"/>
      <c r="U814" s="795"/>
      <c r="V814" s="795"/>
      <c r="W814" s="795"/>
      <c r="X814" s="795"/>
      <c r="Y814" s="795"/>
    </row>
    <row r="815" spans="1:25" ht="17.25" customHeight="1" x14ac:dyDescent="0.25">
      <c r="A815" s="796"/>
      <c r="B815" s="842"/>
      <c r="C815" s="843"/>
      <c r="D815" s="843"/>
      <c r="E815" s="794"/>
      <c r="F815" s="795"/>
      <c r="G815" s="795"/>
      <c r="H815" s="795"/>
      <c r="I815" s="795"/>
      <c r="J815" s="795"/>
      <c r="K815" s="795"/>
      <c r="L815" s="795"/>
      <c r="M815" s="795"/>
      <c r="N815" s="795"/>
      <c r="O815" s="795"/>
      <c r="P815" s="795"/>
      <c r="Q815" s="795"/>
      <c r="R815" s="795"/>
      <c r="S815" s="795"/>
      <c r="T815" s="795"/>
      <c r="U815" s="795"/>
      <c r="V815" s="795"/>
      <c r="W815" s="795"/>
      <c r="X815" s="795"/>
      <c r="Y815" s="795"/>
    </row>
    <row r="816" spans="1:25" ht="17.25" customHeight="1" x14ac:dyDescent="0.25">
      <c r="A816" s="796"/>
      <c r="B816" s="842"/>
      <c r="C816" s="843"/>
      <c r="D816" s="843"/>
      <c r="E816" s="794"/>
      <c r="F816" s="795"/>
      <c r="G816" s="795"/>
      <c r="H816" s="795"/>
      <c r="I816" s="795"/>
      <c r="J816" s="795"/>
      <c r="K816" s="795"/>
      <c r="L816" s="795"/>
      <c r="M816" s="795"/>
      <c r="N816" s="795"/>
      <c r="O816" s="795"/>
      <c r="P816" s="795"/>
      <c r="Q816" s="795"/>
      <c r="R816" s="795"/>
      <c r="S816" s="795"/>
      <c r="T816" s="795"/>
      <c r="U816" s="795"/>
      <c r="V816" s="795"/>
      <c r="W816" s="795"/>
      <c r="X816" s="795"/>
      <c r="Y816" s="795"/>
    </row>
    <row r="817" spans="1:25" ht="17.25" customHeight="1" x14ac:dyDescent="0.25">
      <c r="A817" s="796"/>
      <c r="B817" s="842"/>
      <c r="C817" s="843"/>
      <c r="D817" s="843"/>
      <c r="E817" s="794"/>
      <c r="F817" s="795"/>
      <c r="G817" s="795"/>
      <c r="H817" s="795"/>
      <c r="I817" s="795"/>
      <c r="J817" s="795"/>
      <c r="K817" s="795"/>
      <c r="L817" s="795"/>
      <c r="M817" s="795"/>
      <c r="N817" s="795"/>
      <c r="O817" s="795"/>
      <c r="P817" s="795"/>
      <c r="Q817" s="795"/>
      <c r="R817" s="795"/>
      <c r="S817" s="795"/>
      <c r="T817" s="795"/>
      <c r="U817" s="795"/>
      <c r="V817" s="795"/>
      <c r="W817" s="795"/>
      <c r="X817" s="795"/>
      <c r="Y817" s="795"/>
    </row>
    <row r="818" spans="1:25" ht="17.25" customHeight="1" x14ac:dyDescent="0.25">
      <c r="A818" s="796"/>
      <c r="B818" s="842"/>
      <c r="C818" s="843"/>
      <c r="D818" s="843"/>
      <c r="E818" s="794"/>
      <c r="F818" s="795"/>
      <c r="G818" s="795"/>
      <c r="H818" s="795"/>
      <c r="I818" s="795"/>
      <c r="J818" s="795"/>
      <c r="K818" s="795"/>
      <c r="L818" s="795"/>
      <c r="M818" s="795"/>
      <c r="N818" s="795"/>
      <c r="O818" s="795"/>
      <c r="P818" s="795"/>
      <c r="Q818" s="795"/>
      <c r="R818" s="795"/>
      <c r="S818" s="795"/>
      <c r="T818" s="795"/>
      <c r="U818" s="795"/>
      <c r="V818" s="795"/>
      <c r="W818" s="795"/>
      <c r="X818" s="795"/>
      <c r="Y818" s="795"/>
    </row>
    <row r="819" spans="1:25" ht="17.25" customHeight="1" x14ac:dyDescent="0.25">
      <c r="A819" s="796"/>
      <c r="B819" s="842"/>
      <c r="C819" s="843"/>
      <c r="D819" s="843"/>
      <c r="E819" s="794"/>
      <c r="F819" s="795"/>
      <c r="G819" s="795"/>
      <c r="H819" s="795"/>
      <c r="I819" s="795"/>
      <c r="J819" s="795"/>
      <c r="K819" s="795"/>
      <c r="L819" s="795"/>
      <c r="M819" s="795"/>
      <c r="N819" s="795"/>
      <c r="O819" s="795"/>
      <c r="P819" s="795"/>
      <c r="Q819" s="795"/>
      <c r="R819" s="795"/>
      <c r="S819" s="795"/>
      <c r="T819" s="795"/>
      <c r="U819" s="795"/>
      <c r="V819" s="795"/>
      <c r="W819" s="795"/>
      <c r="X819" s="795"/>
      <c r="Y819" s="795"/>
    </row>
    <row r="820" spans="1:25" ht="17.25" customHeight="1" x14ac:dyDescent="0.25">
      <c r="A820" s="796"/>
      <c r="B820" s="842"/>
      <c r="C820" s="843"/>
      <c r="D820" s="843"/>
      <c r="E820" s="794"/>
      <c r="F820" s="795"/>
      <c r="G820" s="795"/>
      <c r="H820" s="795"/>
      <c r="I820" s="795"/>
      <c r="J820" s="795"/>
      <c r="K820" s="795"/>
      <c r="L820" s="795"/>
      <c r="M820" s="795"/>
      <c r="N820" s="795"/>
      <c r="O820" s="795"/>
      <c r="P820" s="795"/>
      <c r="Q820" s="795"/>
      <c r="R820" s="795"/>
      <c r="S820" s="795"/>
      <c r="T820" s="795"/>
      <c r="U820" s="795"/>
      <c r="V820" s="795"/>
      <c r="W820" s="795"/>
      <c r="X820" s="795"/>
      <c r="Y820" s="795"/>
    </row>
    <row r="821" spans="1:25" ht="17.25" customHeight="1" x14ac:dyDescent="0.25">
      <c r="A821" s="796"/>
      <c r="B821" s="842"/>
      <c r="C821" s="843"/>
      <c r="D821" s="843"/>
      <c r="E821" s="794"/>
      <c r="F821" s="795"/>
      <c r="G821" s="795"/>
      <c r="H821" s="795"/>
      <c r="I821" s="795"/>
      <c r="J821" s="795"/>
      <c r="K821" s="795"/>
      <c r="L821" s="795"/>
      <c r="M821" s="795"/>
      <c r="N821" s="795"/>
      <c r="O821" s="795"/>
      <c r="P821" s="795"/>
      <c r="Q821" s="795"/>
      <c r="R821" s="795"/>
      <c r="S821" s="795"/>
      <c r="T821" s="795"/>
      <c r="U821" s="795"/>
      <c r="V821" s="795"/>
      <c r="W821" s="795"/>
      <c r="X821" s="795"/>
      <c r="Y821" s="795"/>
    </row>
    <row r="822" spans="1:25" ht="17.25" customHeight="1" x14ac:dyDescent="0.25">
      <c r="A822" s="796"/>
      <c r="B822" s="842"/>
      <c r="C822" s="843"/>
      <c r="D822" s="843"/>
      <c r="E822" s="794"/>
      <c r="F822" s="795"/>
      <c r="G822" s="795"/>
      <c r="H822" s="795"/>
      <c r="I822" s="795"/>
      <c r="J822" s="795"/>
      <c r="K822" s="795"/>
      <c r="L822" s="795"/>
      <c r="M822" s="795"/>
      <c r="N822" s="795"/>
      <c r="O822" s="795"/>
      <c r="P822" s="795"/>
      <c r="Q822" s="795"/>
      <c r="R822" s="795"/>
      <c r="S822" s="795"/>
      <c r="T822" s="795"/>
      <c r="U822" s="795"/>
      <c r="V822" s="795"/>
      <c r="W822" s="795"/>
      <c r="X822" s="795"/>
      <c r="Y822" s="795"/>
    </row>
    <row r="823" spans="1:25" ht="17.25" customHeight="1" x14ac:dyDescent="0.25">
      <c r="A823" s="796"/>
      <c r="B823" s="842"/>
      <c r="C823" s="843"/>
      <c r="D823" s="843"/>
      <c r="E823" s="794"/>
      <c r="F823" s="795"/>
      <c r="G823" s="795"/>
      <c r="H823" s="795"/>
      <c r="I823" s="795"/>
      <c r="J823" s="795"/>
      <c r="K823" s="795"/>
      <c r="L823" s="795"/>
      <c r="M823" s="795"/>
      <c r="N823" s="795"/>
      <c r="O823" s="795"/>
      <c r="P823" s="795"/>
      <c r="Q823" s="795"/>
      <c r="R823" s="795"/>
      <c r="S823" s="795"/>
      <c r="T823" s="795"/>
      <c r="U823" s="795"/>
      <c r="V823" s="795"/>
      <c r="W823" s="795"/>
      <c r="X823" s="795"/>
      <c r="Y823" s="795"/>
    </row>
    <row r="824" spans="1:25" ht="17.25" customHeight="1" x14ac:dyDescent="0.25">
      <c r="A824" s="796"/>
      <c r="B824" s="842"/>
      <c r="C824" s="843"/>
      <c r="D824" s="843"/>
      <c r="E824" s="794"/>
      <c r="F824" s="795"/>
      <c r="G824" s="795"/>
      <c r="H824" s="795"/>
      <c r="I824" s="795"/>
      <c r="J824" s="795"/>
      <c r="K824" s="795"/>
      <c r="L824" s="795"/>
      <c r="M824" s="795"/>
      <c r="N824" s="795"/>
      <c r="O824" s="795"/>
      <c r="P824" s="795"/>
      <c r="Q824" s="795"/>
      <c r="R824" s="795"/>
      <c r="S824" s="795"/>
      <c r="T824" s="795"/>
      <c r="U824" s="795"/>
      <c r="V824" s="795"/>
      <c r="W824" s="795"/>
      <c r="X824" s="795"/>
      <c r="Y824" s="795"/>
    </row>
    <row r="825" spans="1:25" ht="17.25" customHeight="1" x14ac:dyDescent="0.25">
      <c r="A825" s="796"/>
      <c r="B825" s="842"/>
      <c r="C825" s="843"/>
      <c r="D825" s="843"/>
      <c r="E825" s="794"/>
      <c r="F825" s="795"/>
      <c r="G825" s="795"/>
      <c r="H825" s="795"/>
      <c r="I825" s="795"/>
      <c r="J825" s="795"/>
      <c r="K825" s="795"/>
      <c r="L825" s="795"/>
      <c r="M825" s="795"/>
      <c r="N825" s="795"/>
      <c r="O825" s="795"/>
      <c r="P825" s="795"/>
      <c r="Q825" s="795"/>
      <c r="R825" s="795"/>
      <c r="S825" s="795"/>
      <c r="T825" s="795"/>
      <c r="U825" s="795"/>
      <c r="V825" s="795"/>
      <c r="W825" s="795"/>
      <c r="X825" s="795"/>
      <c r="Y825" s="795"/>
    </row>
    <row r="826" spans="1:25" ht="17.25" customHeight="1" x14ac:dyDescent="0.25">
      <c r="A826" s="796"/>
      <c r="B826" s="842"/>
      <c r="C826" s="843"/>
      <c r="D826" s="843"/>
      <c r="E826" s="794"/>
      <c r="F826" s="795"/>
      <c r="G826" s="795"/>
      <c r="H826" s="795"/>
      <c r="I826" s="795"/>
      <c r="J826" s="795"/>
      <c r="K826" s="795"/>
      <c r="L826" s="795"/>
      <c r="M826" s="795"/>
      <c r="N826" s="795"/>
      <c r="O826" s="795"/>
      <c r="P826" s="795"/>
      <c r="Q826" s="795"/>
      <c r="R826" s="795"/>
      <c r="S826" s="795"/>
      <c r="T826" s="795"/>
      <c r="U826" s="795"/>
      <c r="V826" s="795"/>
      <c r="W826" s="795"/>
      <c r="X826" s="795"/>
      <c r="Y826" s="795"/>
    </row>
    <row r="827" spans="1:25" ht="17.25" customHeight="1" x14ac:dyDescent="0.25">
      <c r="A827" s="796"/>
      <c r="B827" s="842"/>
      <c r="C827" s="843"/>
      <c r="D827" s="843"/>
      <c r="E827" s="794"/>
      <c r="F827" s="795"/>
      <c r="G827" s="795"/>
      <c r="H827" s="795"/>
      <c r="I827" s="795"/>
      <c r="J827" s="795"/>
      <c r="K827" s="795"/>
      <c r="L827" s="795"/>
      <c r="M827" s="795"/>
      <c r="N827" s="795"/>
      <c r="O827" s="795"/>
      <c r="P827" s="795"/>
      <c r="Q827" s="795"/>
      <c r="R827" s="795"/>
      <c r="S827" s="795"/>
      <c r="T827" s="795"/>
      <c r="U827" s="795"/>
      <c r="V827" s="795"/>
      <c r="W827" s="795"/>
      <c r="X827" s="795"/>
      <c r="Y827" s="795"/>
    </row>
    <row r="828" spans="1:25" ht="17.25" customHeight="1" x14ac:dyDescent="0.25">
      <c r="A828" s="796"/>
      <c r="B828" s="842"/>
      <c r="C828" s="843"/>
      <c r="D828" s="843"/>
      <c r="E828" s="794"/>
      <c r="F828" s="795"/>
      <c r="G828" s="795"/>
      <c r="H828" s="795"/>
      <c r="I828" s="795"/>
      <c r="J828" s="795"/>
      <c r="K828" s="795"/>
      <c r="L828" s="795"/>
      <c r="M828" s="795"/>
      <c r="N828" s="795"/>
      <c r="O828" s="795"/>
      <c r="P828" s="795"/>
      <c r="Q828" s="795"/>
      <c r="R828" s="795"/>
      <c r="S828" s="795"/>
      <c r="T828" s="795"/>
      <c r="U828" s="795"/>
      <c r="V828" s="795"/>
      <c r="W828" s="795"/>
      <c r="X828" s="795"/>
      <c r="Y828" s="795"/>
    </row>
    <row r="829" spans="1:25" ht="17.25" customHeight="1" x14ac:dyDescent="0.25">
      <c r="A829" s="796"/>
      <c r="B829" s="842"/>
      <c r="C829" s="843"/>
      <c r="D829" s="843"/>
      <c r="E829" s="794"/>
      <c r="F829" s="795"/>
      <c r="G829" s="795"/>
      <c r="H829" s="795"/>
      <c r="I829" s="795"/>
      <c r="J829" s="795"/>
      <c r="K829" s="795"/>
      <c r="L829" s="795"/>
      <c r="M829" s="795"/>
      <c r="N829" s="795"/>
      <c r="O829" s="795"/>
      <c r="P829" s="795"/>
      <c r="Q829" s="795"/>
      <c r="R829" s="795"/>
      <c r="S829" s="795"/>
      <c r="T829" s="795"/>
      <c r="U829" s="795"/>
      <c r="V829" s="795"/>
      <c r="W829" s="795"/>
      <c r="X829" s="795"/>
      <c r="Y829" s="795"/>
    </row>
    <row r="830" spans="1:25" ht="17.25" customHeight="1" x14ac:dyDescent="0.25">
      <c r="A830" s="796"/>
      <c r="B830" s="842"/>
      <c r="C830" s="843"/>
      <c r="D830" s="843"/>
      <c r="E830" s="794"/>
      <c r="F830" s="795"/>
      <c r="G830" s="795"/>
      <c r="H830" s="795"/>
      <c r="I830" s="795"/>
      <c r="J830" s="795"/>
      <c r="K830" s="795"/>
      <c r="L830" s="795"/>
      <c r="M830" s="795"/>
      <c r="N830" s="795"/>
      <c r="O830" s="795"/>
      <c r="P830" s="795"/>
      <c r="Q830" s="795"/>
      <c r="R830" s="795"/>
      <c r="S830" s="795"/>
      <c r="T830" s="795"/>
      <c r="U830" s="795"/>
      <c r="V830" s="795"/>
      <c r="W830" s="795"/>
      <c r="X830" s="795"/>
      <c r="Y830" s="795"/>
    </row>
    <row r="831" spans="1:25" ht="17.25" customHeight="1" x14ac:dyDescent="0.25">
      <c r="A831" s="796"/>
      <c r="B831" s="842"/>
      <c r="C831" s="843"/>
      <c r="D831" s="843"/>
      <c r="E831" s="794"/>
      <c r="F831" s="795"/>
      <c r="G831" s="795"/>
      <c r="H831" s="795"/>
      <c r="I831" s="795"/>
      <c r="J831" s="795"/>
      <c r="K831" s="795"/>
      <c r="L831" s="795"/>
      <c r="M831" s="795"/>
      <c r="N831" s="795"/>
      <c r="O831" s="795"/>
      <c r="P831" s="795"/>
      <c r="Q831" s="795"/>
      <c r="R831" s="795"/>
      <c r="S831" s="795"/>
      <c r="T831" s="795"/>
      <c r="U831" s="795"/>
      <c r="V831" s="795"/>
      <c r="W831" s="795"/>
      <c r="X831" s="795"/>
      <c r="Y831" s="795"/>
    </row>
    <row r="832" spans="1:25" ht="17.25" customHeight="1" x14ac:dyDescent="0.25">
      <c r="A832" s="796"/>
      <c r="B832" s="842"/>
      <c r="C832" s="843"/>
      <c r="D832" s="843"/>
      <c r="E832" s="794"/>
      <c r="F832" s="795"/>
      <c r="G832" s="795"/>
      <c r="H832" s="795"/>
      <c r="I832" s="795"/>
      <c r="J832" s="795"/>
      <c r="K832" s="795"/>
      <c r="L832" s="795"/>
      <c r="M832" s="795"/>
      <c r="N832" s="795"/>
      <c r="O832" s="795"/>
      <c r="P832" s="795"/>
      <c r="Q832" s="795"/>
      <c r="R832" s="795"/>
      <c r="S832" s="795"/>
      <c r="T832" s="795"/>
      <c r="U832" s="795"/>
      <c r="V832" s="795"/>
      <c r="W832" s="795"/>
      <c r="X832" s="795"/>
      <c r="Y832" s="795"/>
    </row>
    <row r="833" spans="1:25" ht="17.25" customHeight="1" x14ac:dyDescent="0.25">
      <c r="A833" s="796"/>
      <c r="B833" s="842"/>
      <c r="C833" s="843"/>
      <c r="D833" s="843"/>
      <c r="E833" s="794"/>
      <c r="F833" s="795"/>
      <c r="G833" s="795"/>
      <c r="H833" s="795"/>
      <c r="I833" s="795"/>
      <c r="J833" s="795"/>
      <c r="K833" s="795"/>
      <c r="L833" s="795"/>
      <c r="M833" s="795"/>
      <c r="N833" s="795"/>
      <c r="O833" s="795"/>
      <c r="P833" s="795"/>
      <c r="Q833" s="795"/>
      <c r="R833" s="795"/>
      <c r="S833" s="795"/>
      <c r="T833" s="795"/>
      <c r="U833" s="795"/>
      <c r="V833" s="795"/>
      <c r="W833" s="795"/>
      <c r="X833" s="795"/>
      <c r="Y833" s="795"/>
    </row>
    <row r="834" spans="1:25" ht="17.25" customHeight="1" x14ac:dyDescent="0.25">
      <c r="A834" s="796"/>
      <c r="B834" s="842"/>
      <c r="C834" s="843"/>
      <c r="D834" s="843"/>
      <c r="E834" s="794"/>
      <c r="F834" s="795"/>
      <c r="G834" s="795"/>
      <c r="H834" s="795"/>
      <c r="I834" s="795"/>
      <c r="J834" s="795"/>
      <c r="K834" s="795"/>
      <c r="L834" s="795"/>
      <c r="M834" s="795"/>
      <c r="N834" s="795"/>
      <c r="O834" s="795"/>
      <c r="P834" s="795"/>
      <c r="Q834" s="795"/>
      <c r="R834" s="795"/>
      <c r="S834" s="795"/>
      <c r="T834" s="795"/>
      <c r="U834" s="795"/>
      <c r="V834" s="795"/>
      <c r="W834" s="795"/>
      <c r="X834" s="795"/>
      <c r="Y834" s="795"/>
    </row>
    <row r="835" spans="1:25" ht="17.25" customHeight="1" x14ac:dyDescent="0.25">
      <c r="A835" s="796"/>
      <c r="B835" s="842"/>
      <c r="C835" s="843"/>
      <c r="D835" s="843"/>
      <c r="E835" s="794"/>
      <c r="F835" s="795"/>
      <c r="G835" s="795"/>
      <c r="H835" s="795"/>
      <c r="I835" s="795"/>
      <c r="J835" s="795"/>
      <c r="K835" s="795"/>
      <c r="L835" s="795"/>
      <c r="M835" s="795"/>
      <c r="N835" s="795"/>
      <c r="O835" s="795"/>
      <c r="P835" s="795"/>
      <c r="Q835" s="795"/>
      <c r="R835" s="795"/>
      <c r="S835" s="795"/>
      <c r="T835" s="795"/>
      <c r="U835" s="795"/>
      <c r="V835" s="795"/>
      <c r="W835" s="795"/>
      <c r="X835" s="795"/>
      <c r="Y835" s="795"/>
    </row>
    <row r="836" spans="1:25" ht="17.25" customHeight="1" x14ac:dyDescent="0.25">
      <c r="A836" s="796"/>
      <c r="B836" s="842"/>
      <c r="C836" s="843"/>
      <c r="D836" s="843"/>
      <c r="E836" s="794"/>
      <c r="F836" s="795"/>
      <c r="G836" s="795"/>
      <c r="H836" s="795"/>
      <c r="I836" s="795"/>
      <c r="J836" s="795"/>
      <c r="K836" s="795"/>
      <c r="L836" s="795"/>
      <c r="M836" s="795"/>
      <c r="N836" s="795"/>
      <c r="O836" s="795"/>
      <c r="P836" s="795"/>
      <c r="Q836" s="795"/>
      <c r="R836" s="795"/>
      <c r="S836" s="795"/>
      <c r="T836" s="795"/>
      <c r="U836" s="795"/>
      <c r="V836" s="795"/>
      <c r="W836" s="795"/>
      <c r="X836" s="795"/>
      <c r="Y836" s="795"/>
    </row>
    <row r="837" spans="1:25" ht="17.25" customHeight="1" x14ac:dyDescent="0.25">
      <c r="A837" s="796"/>
      <c r="B837" s="842"/>
      <c r="C837" s="843"/>
      <c r="D837" s="843"/>
      <c r="E837" s="794"/>
      <c r="F837" s="795"/>
      <c r="G837" s="795"/>
      <c r="H837" s="795"/>
      <c r="I837" s="795"/>
      <c r="J837" s="795"/>
      <c r="K837" s="795"/>
      <c r="L837" s="795"/>
      <c r="M837" s="795"/>
      <c r="N837" s="795"/>
      <c r="O837" s="795"/>
      <c r="P837" s="795"/>
      <c r="Q837" s="795"/>
      <c r="R837" s="795"/>
      <c r="S837" s="795"/>
      <c r="T837" s="795"/>
      <c r="U837" s="795"/>
      <c r="V837" s="795"/>
      <c r="W837" s="795"/>
      <c r="X837" s="795"/>
      <c r="Y837" s="795"/>
    </row>
    <row r="838" spans="1:25" ht="17.25" customHeight="1" x14ac:dyDescent="0.25">
      <c r="A838" s="796"/>
      <c r="B838" s="842"/>
      <c r="C838" s="843"/>
      <c r="D838" s="843"/>
      <c r="E838" s="794"/>
      <c r="F838" s="795"/>
      <c r="G838" s="795"/>
      <c r="H838" s="795"/>
      <c r="I838" s="795"/>
      <c r="J838" s="795"/>
      <c r="K838" s="795"/>
      <c r="L838" s="795"/>
      <c r="M838" s="795"/>
      <c r="N838" s="795"/>
      <c r="O838" s="795"/>
      <c r="P838" s="795"/>
      <c r="Q838" s="795"/>
      <c r="R838" s="795"/>
      <c r="S838" s="795"/>
      <c r="T838" s="795"/>
      <c r="U838" s="795"/>
      <c r="V838" s="795"/>
      <c r="W838" s="795"/>
      <c r="X838" s="795"/>
      <c r="Y838" s="795"/>
    </row>
    <row r="839" spans="1:25" ht="17.25" customHeight="1" x14ac:dyDescent="0.25">
      <c r="A839" s="796"/>
      <c r="B839" s="842"/>
      <c r="C839" s="843"/>
      <c r="D839" s="843"/>
      <c r="E839" s="794"/>
      <c r="F839" s="795"/>
      <c r="G839" s="795"/>
      <c r="H839" s="795"/>
      <c r="I839" s="795"/>
      <c r="J839" s="795"/>
      <c r="K839" s="795"/>
      <c r="L839" s="795"/>
      <c r="M839" s="795"/>
      <c r="N839" s="795"/>
      <c r="O839" s="795"/>
      <c r="P839" s="795"/>
      <c r="Q839" s="795"/>
      <c r="R839" s="795"/>
      <c r="S839" s="795"/>
      <c r="T839" s="795"/>
      <c r="U839" s="795"/>
      <c r="V839" s="795"/>
      <c r="W839" s="795"/>
      <c r="X839" s="795"/>
      <c r="Y839" s="795"/>
    </row>
    <row r="840" spans="1:25" ht="17.25" customHeight="1" x14ac:dyDescent="0.25">
      <c r="A840" s="796"/>
      <c r="B840" s="842"/>
      <c r="C840" s="843"/>
      <c r="D840" s="843"/>
      <c r="E840" s="794"/>
      <c r="F840" s="795"/>
      <c r="G840" s="795"/>
      <c r="H840" s="795"/>
      <c r="I840" s="795"/>
      <c r="J840" s="795"/>
      <c r="K840" s="795"/>
      <c r="L840" s="795"/>
      <c r="M840" s="795"/>
      <c r="N840" s="795"/>
      <c r="O840" s="795"/>
      <c r="P840" s="795"/>
      <c r="Q840" s="795"/>
      <c r="R840" s="795"/>
      <c r="S840" s="795"/>
      <c r="T840" s="795"/>
      <c r="U840" s="795"/>
      <c r="V840" s="795"/>
      <c r="W840" s="795"/>
      <c r="X840" s="795"/>
      <c r="Y840" s="795"/>
    </row>
    <row r="841" spans="1:25" ht="17.25" customHeight="1" x14ac:dyDescent="0.25">
      <c r="A841" s="796"/>
      <c r="B841" s="842"/>
      <c r="C841" s="843"/>
      <c r="D841" s="843"/>
      <c r="E841" s="794"/>
      <c r="F841" s="795"/>
      <c r="G841" s="795"/>
      <c r="H841" s="795"/>
      <c r="I841" s="795"/>
      <c r="J841" s="795"/>
      <c r="K841" s="795"/>
      <c r="L841" s="795"/>
      <c r="M841" s="795"/>
      <c r="N841" s="795"/>
      <c r="O841" s="795"/>
      <c r="P841" s="795"/>
      <c r="Q841" s="795"/>
      <c r="R841" s="795"/>
      <c r="S841" s="795"/>
      <c r="T841" s="795"/>
      <c r="U841" s="795"/>
      <c r="V841" s="795"/>
      <c r="W841" s="795"/>
      <c r="X841" s="795"/>
      <c r="Y841" s="795"/>
    </row>
    <row r="842" spans="1:25" ht="17.25" customHeight="1" x14ac:dyDescent="0.25">
      <c r="A842" s="796"/>
      <c r="B842" s="842"/>
      <c r="C842" s="843"/>
      <c r="D842" s="843"/>
      <c r="E842" s="794"/>
      <c r="F842" s="795"/>
      <c r="G842" s="795"/>
      <c r="H842" s="795"/>
      <c r="I842" s="795"/>
      <c r="J842" s="795"/>
      <c r="K842" s="795"/>
      <c r="L842" s="795"/>
      <c r="M842" s="795"/>
      <c r="N842" s="795"/>
      <c r="O842" s="795"/>
      <c r="P842" s="795"/>
      <c r="Q842" s="795"/>
      <c r="R842" s="795"/>
      <c r="S842" s="795"/>
      <c r="T842" s="795"/>
      <c r="U842" s="795"/>
      <c r="V842" s="795"/>
      <c r="W842" s="795"/>
      <c r="X842" s="795"/>
      <c r="Y842" s="795"/>
    </row>
    <row r="843" spans="1:25" ht="17.25" customHeight="1" x14ac:dyDescent="0.25">
      <c r="A843" s="796"/>
      <c r="B843" s="842"/>
      <c r="C843" s="843"/>
      <c r="D843" s="843"/>
      <c r="E843" s="794"/>
      <c r="F843" s="795"/>
      <c r="G843" s="795"/>
      <c r="H843" s="795"/>
      <c r="I843" s="795"/>
      <c r="J843" s="795"/>
      <c r="K843" s="795"/>
      <c r="L843" s="795"/>
      <c r="M843" s="795"/>
      <c r="N843" s="795"/>
      <c r="O843" s="795"/>
      <c r="P843" s="795"/>
      <c r="Q843" s="795"/>
      <c r="R843" s="795"/>
      <c r="S843" s="795"/>
      <c r="T843" s="795"/>
      <c r="U843" s="795"/>
      <c r="V843" s="795"/>
      <c r="W843" s="795"/>
      <c r="X843" s="795"/>
      <c r="Y843" s="795"/>
    </row>
    <row r="844" spans="1:25" ht="17.25" customHeight="1" x14ac:dyDescent="0.25">
      <c r="A844" s="796"/>
      <c r="B844" s="842"/>
      <c r="C844" s="843"/>
      <c r="D844" s="843"/>
      <c r="E844" s="794"/>
      <c r="F844" s="795"/>
      <c r="G844" s="795"/>
      <c r="H844" s="795"/>
      <c r="I844" s="795"/>
      <c r="J844" s="795"/>
      <c r="K844" s="795"/>
      <c r="L844" s="795"/>
      <c r="M844" s="795"/>
      <c r="N844" s="795"/>
      <c r="O844" s="795"/>
      <c r="P844" s="795"/>
      <c r="Q844" s="795"/>
      <c r="R844" s="795"/>
      <c r="S844" s="795"/>
      <c r="T844" s="795"/>
      <c r="U844" s="795"/>
      <c r="V844" s="795"/>
      <c r="W844" s="795"/>
      <c r="X844" s="795"/>
      <c r="Y844" s="795"/>
    </row>
    <row r="845" spans="1:25" ht="17.25" customHeight="1" x14ac:dyDescent="0.25">
      <c r="A845" s="796"/>
      <c r="B845" s="842"/>
      <c r="C845" s="843"/>
      <c r="D845" s="843"/>
      <c r="E845" s="794"/>
      <c r="F845" s="795"/>
      <c r="G845" s="795"/>
      <c r="H845" s="795"/>
      <c r="I845" s="795"/>
      <c r="J845" s="795"/>
      <c r="K845" s="795"/>
      <c r="L845" s="795"/>
      <c r="M845" s="795"/>
      <c r="N845" s="795"/>
      <c r="O845" s="795"/>
      <c r="P845" s="795"/>
      <c r="Q845" s="795"/>
      <c r="R845" s="795"/>
      <c r="S845" s="795"/>
      <c r="T845" s="795"/>
      <c r="U845" s="795"/>
      <c r="V845" s="795"/>
      <c r="W845" s="795"/>
      <c r="X845" s="795"/>
      <c r="Y845" s="795"/>
    </row>
    <row r="846" spans="1:25" ht="17.25" customHeight="1" x14ac:dyDescent="0.25">
      <c r="A846" s="796"/>
      <c r="B846" s="842"/>
      <c r="C846" s="843"/>
      <c r="D846" s="843"/>
      <c r="E846" s="794"/>
      <c r="F846" s="795"/>
      <c r="G846" s="795"/>
      <c r="H846" s="795"/>
      <c r="I846" s="795"/>
      <c r="J846" s="795"/>
      <c r="K846" s="795"/>
      <c r="L846" s="795"/>
      <c r="M846" s="795"/>
      <c r="N846" s="795"/>
      <c r="O846" s="795"/>
      <c r="P846" s="795"/>
      <c r="Q846" s="795"/>
      <c r="R846" s="795"/>
      <c r="S846" s="795"/>
      <c r="T846" s="795"/>
      <c r="U846" s="795"/>
      <c r="V846" s="795"/>
      <c r="W846" s="795"/>
      <c r="X846" s="795"/>
      <c r="Y846" s="795"/>
    </row>
    <row r="847" spans="1:25" ht="17.25" customHeight="1" x14ac:dyDescent="0.25">
      <c r="A847" s="796"/>
      <c r="B847" s="842"/>
      <c r="C847" s="843"/>
      <c r="D847" s="843"/>
      <c r="E847" s="794"/>
      <c r="F847" s="795"/>
      <c r="G847" s="795"/>
      <c r="H847" s="795"/>
      <c r="I847" s="795"/>
      <c r="J847" s="795"/>
      <c r="K847" s="795"/>
      <c r="L847" s="795"/>
      <c r="M847" s="795"/>
      <c r="N847" s="795"/>
      <c r="O847" s="795"/>
      <c r="P847" s="795"/>
      <c r="Q847" s="795"/>
      <c r="R847" s="795"/>
      <c r="S847" s="795"/>
      <c r="T847" s="795"/>
      <c r="U847" s="795"/>
      <c r="V847" s="795"/>
      <c r="W847" s="795"/>
      <c r="X847" s="795"/>
      <c r="Y847" s="795"/>
    </row>
    <row r="848" spans="1:25" ht="17.25" customHeight="1" x14ac:dyDescent="0.25">
      <c r="A848" s="796"/>
      <c r="B848" s="842"/>
      <c r="C848" s="843"/>
      <c r="D848" s="843"/>
      <c r="E848" s="794"/>
      <c r="F848" s="795"/>
      <c r="G848" s="795"/>
      <c r="H848" s="795"/>
      <c r="I848" s="795"/>
      <c r="J848" s="795"/>
      <c r="K848" s="795"/>
      <c r="L848" s="795"/>
      <c r="M848" s="795"/>
      <c r="N848" s="795"/>
      <c r="O848" s="795"/>
      <c r="P848" s="795"/>
      <c r="Q848" s="795"/>
      <c r="R848" s="795"/>
      <c r="S848" s="795"/>
      <c r="T848" s="795"/>
      <c r="U848" s="795"/>
      <c r="V848" s="795"/>
      <c r="W848" s="795"/>
      <c r="X848" s="795"/>
      <c r="Y848" s="795"/>
    </row>
    <row r="849" spans="1:25" ht="17.25" customHeight="1" x14ac:dyDescent="0.25">
      <c r="A849" s="796"/>
      <c r="B849" s="842"/>
      <c r="C849" s="843"/>
      <c r="D849" s="843"/>
      <c r="E849" s="794"/>
      <c r="F849" s="795"/>
      <c r="G849" s="795"/>
      <c r="H849" s="795"/>
      <c r="I849" s="795"/>
      <c r="J849" s="795"/>
      <c r="K849" s="795"/>
      <c r="L849" s="795"/>
      <c r="M849" s="795"/>
      <c r="N849" s="795"/>
      <c r="O849" s="795"/>
      <c r="P849" s="795"/>
      <c r="Q849" s="795"/>
      <c r="R849" s="795"/>
      <c r="S849" s="795"/>
      <c r="T849" s="795"/>
      <c r="U849" s="795"/>
      <c r="V849" s="795"/>
      <c r="W849" s="795"/>
      <c r="X849" s="795"/>
      <c r="Y849" s="795"/>
    </row>
    <row r="850" spans="1:25" ht="17.25" customHeight="1" x14ac:dyDescent="0.25">
      <c r="A850" s="796"/>
      <c r="B850" s="842"/>
      <c r="C850" s="843"/>
      <c r="D850" s="843"/>
      <c r="E850" s="794"/>
      <c r="F850" s="795"/>
      <c r="G850" s="795"/>
      <c r="H850" s="795"/>
      <c r="I850" s="795"/>
      <c r="J850" s="795"/>
      <c r="K850" s="795"/>
      <c r="L850" s="795"/>
      <c r="M850" s="795"/>
      <c r="N850" s="795"/>
      <c r="O850" s="795"/>
      <c r="P850" s="795"/>
      <c r="Q850" s="795"/>
      <c r="R850" s="795"/>
      <c r="S850" s="795"/>
      <c r="T850" s="795"/>
      <c r="U850" s="795"/>
      <c r="V850" s="795"/>
      <c r="W850" s="795"/>
      <c r="X850" s="795"/>
      <c r="Y850" s="795"/>
    </row>
    <row r="851" spans="1:25" ht="17.25" customHeight="1" x14ac:dyDescent="0.25">
      <c r="A851" s="796"/>
      <c r="B851" s="842"/>
      <c r="C851" s="843"/>
      <c r="D851" s="843"/>
      <c r="E851" s="794"/>
      <c r="F851" s="795"/>
      <c r="G851" s="795"/>
      <c r="H851" s="795"/>
      <c r="I851" s="795"/>
      <c r="J851" s="795"/>
      <c r="K851" s="795"/>
      <c r="L851" s="795"/>
      <c r="M851" s="795"/>
      <c r="N851" s="795"/>
      <c r="O851" s="795"/>
      <c r="P851" s="795"/>
      <c r="Q851" s="795"/>
      <c r="R851" s="795"/>
      <c r="S851" s="795"/>
      <c r="T851" s="795"/>
      <c r="U851" s="795"/>
      <c r="V851" s="795"/>
      <c r="W851" s="795"/>
      <c r="X851" s="795"/>
      <c r="Y851" s="795"/>
    </row>
    <row r="852" spans="1:25" ht="17.25" customHeight="1" x14ac:dyDescent="0.25">
      <c r="A852" s="796"/>
      <c r="B852" s="842"/>
      <c r="C852" s="843"/>
      <c r="D852" s="843"/>
      <c r="E852" s="794"/>
      <c r="F852" s="795"/>
      <c r="G852" s="795"/>
      <c r="H852" s="795"/>
      <c r="I852" s="795"/>
      <c r="J852" s="795"/>
      <c r="K852" s="795"/>
      <c r="L852" s="795"/>
      <c r="M852" s="795"/>
      <c r="N852" s="795"/>
      <c r="O852" s="795"/>
      <c r="P852" s="795"/>
      <c r="Q852" s="795"/>
      <c r="R852" s="795"/>
      <c r="S852" s="795"/>
      <c r="T852" s="795"/>
      <c r="U852" s="795"/>
      <c r="V852" s="795"/>
      <c r="W852" s="795"/>
      <c r="X852" s="795"/>
      <c r="Y852" s="795"/>
    </row>
    <row r="853" spans="1:25" ht="17.25" customHeight="1" x14ac:dyDescent="0.25">
      <c r="A853" s="796"/>
      <c r="B853" s="842"/>
      <c r="C853" s="843"/>
      <c r="D853" s="843"/>
      <c r="E853" s="794"/>
      <c r="F853" s="795"/>
      <c r="G853" s="795"/>
      <c r="H853" s="795"/>
      <c r="I853" s="795"/>
      <c r="J853" s="795"/>
      <c r="K853" s="795"/>
      <c r="L853" s="795"/>
      <c r="M853" s="795"/>
      <c r="N853" s="795"/>
      <c r="O853" s="795"/>
      <c r="P853" s="795"/>
      <c r="Q853" s="795"/>
      <c r="R853" s="795"/>
      <c r="S853" s="795"/>
      <c r="T853" s="795"/>
      <c r="U853" s="795"/>
      <c r="V853" s="795"/>
      <c r="W853" s="795"/>
      <c r="X853" s="795"/>
      <c r="Y853" s="795"/>
    </row>
    <row r="854" spans="1:25" ht="17.25" customHeight="1" x14ac:dyDescent="0.25">
      <c r="A854" s="796"/>
      <c r="B854" s="842"/>
      <c r="C854" s="843"/>
      <c r="D854" s="843"/>
      <c r="E854" s="794"/>
      <c r="F854" s="795"/>
      <c r="G854" s="795"/>
      <c r="H854" s="795"/>
      <c r="I854" s="795"/>
      <c r="J854" s="795"/>
      <c r="K854" s="795"/>
      <c r="L854" s="795"/>
      <c r="M854" s="795"/>
      <c r="N854" s="795"/>
      <c r="O854" s="795"/>
      <c r="P854" s="795"/>
      <c r="Q854" s="795"/>
      <c r="R854" s="795"/>
      <c r="S854" s="795"/>
      <c r="T854" s="795"/>
      <c r="U854" s="795"/>
      <c r="V854" s="795"/>
      <c r="W854" s="795"/>
      <c r="X854" s="795"/>
      <c r="Y854" s="795"/>
    </row>
    <row r="855" spans="1:25" ht="17.25" customHeight="1" x14ac:dyDescent="0.25">
      <c r="A855" s="796"/>
      <c r="B855" s="842"/>
      <c r="C855" s="843"/>
      <c r="D855" s="843"/>
      <c r="E855" s="794"/>
      <c r="F855" s="795"/>
      <c r="G855" s="795"/>
      <c r="H855" s="795"/>
      <c r="I855" s="795"/>
      <c r="J855" s="795"/>
      <c r="K855" s="795"/>
      <c r="L855" s="795"/>
      <c r="M855" s="795"/>
      <c r="N855" s="795"/>
      <c r="O855" s="795"/>
      <c r="P855" s="795"/>
      <c r="Q855" s="795"/>
      <c r="R855" s="795"/>
      <c r="S855" s="795"/>
      <c r="T855" s="795"/>
      <c r="U855" s="795"/>
      <c r="V855" s="795"/>
      <c r="W855" s="795"/>
      <c r="X855" s="795"/>
      <c r="Y855" s="795"/>
    </row>
    <row r="856" spans="1:25" ht="17.25" customHeight="1" x14ac:dyDescent="0.25">
      <c r="A856" s="796"/>
      <c r="B856" s="842"/>
      <c r="C856" s="843"/>
      <c r="D856" s="843"/>
      <c r="E856" s="794"/>
      <c r="F856" s="795"/>
      <c r="G856" s="795"/>
      <c r="H856" s="795"/>
      <c r="I856" s="795"/>
      <c r="J856" s="795"/>
      <c r="K856" s="795"/>
      <c r="L856" s="795"/>
      <c r="M856" s="795"/>
      <c r="N856" s="795"/>
      <c r="O856" s="795"/>
      <c r="P856" s="795"/>
      <c r="Q856" s="795"/>
      <c r="R856" s="795"/>
      <c r="S856" s="795"/>
      <c r="T856" s="795"/>
      <c r="U856" s="795"/>
      <c r="V856" s="795"/>
      <c r="W856" s="795"/>
      <c r="X856" s="795"/>
      <c r="Y856" s="795"/>
    </row>
    <row r="857" spans="1:25" ht="17.25" customHeight="1" x14ac:dyDescent="0.25">
      <c r="A857" s="796"/>
      <c r="B857" s="842"/>
      <c r="C857" s="843"/>
      <c r="D857" s="843"/>
      <c r="E857" s="794"/>
      <c r="F857" s="795"/>
      <c r="G857" s="795"/>
      <c r="H857" s="795"/>
      <c r="I857" s="795"/>
      <c r="J857" s="795"/>
      <c r="K857" s="795"/>
      <c r="L857" s="795"/>
      <c r="M857" s="795"/>
      <c r="N857" s="795"/>
      <c r="O857" s="795"/>
      <c r="P857" s="795"/>
      <c r="Q857" s="795"/>
      <c r="R857" s="795"/>
      <c r="S857" s="795"/>
      <c r="T857" s="795"/>
      <c r="U857" s="795"/>
      <c r="V857" s="795"/>
      <c r="W857" s="795"/>
      <c r="X857" s="795"/>
      <c r="Y857" s="795"/>
    </row>
    <row r="858" spans="1:25" ht="17.25" customHeight="1" x14ac:dyDescent="0.25">
      <c r="A858" s="796"/>
      <c r="B858" s="842"/>
      <c r="C858" s="843"/>
      <c r="D858" s="843"/>
      <c r="E858" s="794"/>
      <c r="F858" s="795"/>
      <c r="G858" s="795"/>
      <c r="H858" s="795"/>
      <c r="I858" s="795"/>
      <c r="J858" s="795"/>
      <c r="K858" s="795"/>
      <c r="L858" s="795"/>
      <c r="M858" s="795"/>
      <c r="N858" s="795"/>
      <c r="O858" s="795"/>
      <c r="P858" s="795"/>
      <c r="Q858" s="795"/>
      <c r="R858" s="795"/>
      <c r="S858" s="795"/>
      <c r="T858" s="795"/>
      <c r="U858" s="795"/>
      <c r="V858" s="795"/>
      <c r="W858" s="795"/>
      <c r="X858" s="795"/>
      <c r="Y858" s="795"/>
    </row>
    <row r="859" spans="1:25" ht="17.25" customHeight="1" x14ac:dyDescent="0.25">
      <c r="A859" s="796"/>
      <c r="B859" s="842"/>
      <c r="C859" s="843"/>
      <c r="D859" s="843"/>
      <c r="E859" s="794"/>
      <c r="F859" s="795"/>
      <c r="G859" s="795"/>
      <c r="H859" s="795"/>
      <c r="I859" s="795"/>
      <c r="J859" s="795"/>
      <c r="K859" s="795"/>
      <c r="L859" s="795"/>
      <c r="M859" s="795"/>
      <c r="N859" s="795"/>
      <c r="O859" s="795"/>
      <c r="P859" s="795"/>
      <c r="Q859" s="795"/>
      <c r="R859" s="795"/>
      <c r="S859" s="795"/>
      <c r="T859" s="795"/>
      <c r="U859" s="795"/>
      <c r="V859" s="795"/>
      <c r="W859" s="795"/>
      <c r="X859" s="795"/>
      <c r="Y859" s="795"/>
    </row>
    <row r="860" spans="1:25" ht="17.25" customHeight="1" x14ac:dyDescent="0.25">
      <c r="A860" s="796"/>
      <c r="B860" s="842"/>
      <c r="C860" s="843"/>
      <c r="D860" s="843"/>
      <c r="E860" s="794"/>
      <c r="F860" s="795"/>
      <c r="G860" s="795"/>
      <c r="H860" s="795"/>
      <c r="I860" s="795"/>
      <c r="J860" s="795"/>
      <c r="K860" s="795"/>
      <c r="L860" s="795"/>
      <c r="M860" s="795"/>
      <c r="N860" s="795"/>
      <c r="O860" s="795"/>
      <c r="P860" s="795"/>
      <c r="Q860" s="795"/>
      <c r="R860" s="795"/>
      <c r="S860" s="795"/>
      <c r="T860" s="795"/>
      <c r="U860" s="795"/>
      <c r="V860" s="795"/>
      <c r="W860" s="795"/>
      <c r="X860" s="795"/>
      <c r="Y860" s="795"/>
    </row>
    <row r="861" spans="1:25" ht="17.25" customHeight="1" x14ac:dyDescent="0.25">
      <c r="A861" s="796"/>
      <c r="B861" s="842"/>
      <c r="C861" s="843"/>
      <c r="D861" s="843"/>
      <c r="E861" s="794"/>
      <c r="F861" s="795"/>
      <c r="G861" s="795"/>
      <c r="H861" s="795"/>
      <c r="I861" s="795"/>
      <c r="J861" s="795"/>
      <c r="K861" s="795"/>
      <c r="L861" s="795"/>
      <c r="M861" s="795"/>
      <c r="N861" s="795"/>
      <c r="O861" s="795"/>
      <c r="P861" s="795"/>
      <c r="Q861" s="795"/>
      <c r="R861" s="795"/>
      <c r="S861" s="795"/>
      <c r="T861" s="795"/>
      <c r="U861" s="795"/>
      <c r="V861" s="795"/>
      <c r="W861" s="795"/>
      <c r="X861" s="795"/>
      <c r="Y861" s="795"/>
    </row>
    <row r="862" spans="1:25" ht="17.25" customHeight="1" x14ac:dyDescent="0.25">
      <c r="A862" s="796"/>
      <c r="B862" s="842"/>
      <c r="C862" s="843"/>
      <c r="D862" s="843"/>
      <c r="E862" s="794"/>
      <c r="F862" s="795"/>
      <c r="G862" s="795"/>
      <c r="H862" s="795"/>
      <c r="I862" s="795"/>
      <c r="J862" s="795"/>
      <c r="K862" s="795"/>
      <c r="L862" s="795"/>
      <c r="M862" s="795"/>
      <c r="N862" s="795"/>
      <c r="O862" s="795"/>
      <c r="P862" s="795"/>
      <c r="Q862" s="795"/>
      <c r="R862" s="795"/>
      <c r="S862" s="795"/>
      <c r="T862" s="795"/>
      <c r="U862" s="795"/>
      <c r="V862" s="795"/>
      <c r="W862" s="795"/>
      <c r="X862" s="795"/>
      <c r="Y862" s="795"/>
    </row>
    <row r="863" spans="1:25" ht="17.25" customHeight="1" x14ac:dyDescent="0.25">
      <c r="A863" s="796"/>
      <c r="B863" s="842"/>
      <c r="C863" s="843"/>
      <c r="D863" s="843"/>
      <c r="E863" s="794"/>
      <c r="F863" s="795"/>
      <c r="G863" s="795"/>
      <c r="H863" s="795"/>
      <c r="I863" s="795"/>
      <c r="J863" s="795"/>
      <c r="K863" s="795"/>
      <c r="L863" s="795"/>
      <c r="M863" s="795"/>
      <c r="N863" s="795"/>
      <c r="O863" s="795"/>
      <c r="P863" s="795"/>
      <c r="Q863" s="795"/>
      <c r="R863" s="795"/>
      <c r="S863" s="795"/>
      <c r="T863" s="795"/>
      <c r="U863" s="795"/>
      <c r="V863" s="795"/>
      <c r="W863" s="795"/>
      <c r="X863" s="795"/>
      <c r="Y863" s="795"/>
    </row>
    <row r="864" spans="1:25" ht="17.25" customHeight="1" x14ac:dyDescent="0.25">
      <c r="A864" s="796"/>
      <c r="B864" s="842"/>
      <c r="C864" s="843"/>
      <c r="D864" s="843"/>
      <c r="E864" s="794"/>
      <c r="F864" s="795"/>
      <c r="G864" s="795"/>
      <c r="H864" s="795"/>
      <c r="I864" s="795"/>
      <c r="J864" s="795"/>
      <c r="K864" s="795"/>
      <c r="L864" s="795"/>
      <c r="M864" s="795"/>
      <c r="N864" s="795"/>
      <c r="O864" s="795"/>
      <c r="P864" s="795"/>
      <c r="Q864" s="795"/>
      <c r="R864" s="795"/>
      <c r="S864" s="795"/>
      <c r="T864" s="795"/>
      <c r="U864" s="795"/>
      <c r="V864" s="795"/>
      <c r="W864" s="795"/>
      <c r="X864" s="795"/>
      <c r="Y864" s="795"/>
    </row>
    <row r="865" spans="1:25" ht="17.25" customHeight="1" x14ac:dyDescent="0.25">
      <c r="A865" s="796"/>
      <c r="B865" s="842"/>
      <c r="C865" s="843"/>
      <c r="D865" s="843"/>
      <c r="E865" s="794"/>
      <c r="F865" s="795"/>
      <c r="G865" s="795"/>
      <c r="H865" s="795"/>
      <c r="I865" s="795"/>
      <c r="J865" s="795"/>
      <c r="K865" s="795"/>
      <c r="L865" s="795"/>
      <c r="M865" s="795"/>
      <c r="N865" s="795"/>
      <c r="O865" s="795"/>
      <c r="P865" s="795"/>
      <c r="Q865" s="795"/>
      <c r="R865" s="795"/>
      <c r="S865" s="795"/>
      <c r="T865" s="795"/>
      <c r="U865" s="795"/>
      <c r="V865" s="795"/>
      <c r="W865" s="795"/>
      <c r="X865" s="795"/>
      <c r="Y865" s="795"/>
    </row>
    <row r="866" spans="1:25" ht="17.25" customHeight="1" x14ac:dyDescent="0.25">
      <c r="A866" s="796"/>
      <c r="B866" s="842"/>
      <c r="C866" s="843"/>
      <c r="D866" s="843"/>
      <c r="E866" s="794"/>
      <c r="F866" s="795"/>
      <c r="G866" s="795"/>
      <c r="H866" s="795"/>
      <c r="I866" s="795"/>
      <c r="J866" s="795"/>
      <c r="K866" s="795"/>
      <c r="L866" s="795"/>
      <c r="M866" s="795"/>
      <c r="N866" s="795"/>
      <c r="O866" s="795"/>
      <c r="P866" s="795"/>
      <c r="Q866" s="795"/>
      <c r="R866" s="795"/>
      <c r="S866" s="795"/>
      <c r="T866" s="795"/>
      <c r="U866" s="795"/>
      <c r="V866" s="795"/>
      <c r="W866" s="795"/>
      <c r="X866" s="795"/>
      <c r="Y866" s="795"/>
    </row>
    <row r="867" spans="1:25" ht="17.25" customHeight="1" x14ac:dyDescent="0.25">
      <c r="A867" s="796"/>
      <c r="B867" s="842"/>
      <c r="C867" s="843"/>
      <c r="D867" s="843"/>
      <c r="E867" s="794"/>
      <c r="F867" s="795"/>
      <c r="G867" s="795"/>
      <c r="H867" s="795"/>
      <c r="I867" s="795"/>
      <c r="J867" s="795"/>
      <c r="K867" s="795"/>
      <c r="L867" s="795"/>
      <c r="M867" s="795"/>
      <c r="N867" s="795"/>
      <c r="O867" s="795"/>
      <c r="P867" s="795"/>
      <c r="Q867" s="795"/>
      <c r="R867" s="795"/>
      <c r="S867" s="795"/>
      <c r="T867" s="795"/>
      <c r="U867" s="795"/>
      <c r="V867" s="795"/>
      <c r="W867" s="795"/>
      <c r="X867" s="795"/>
      <c r="Y867" s="795"/>
    </row>
    <row r="868" spans="1:25" ht="17.25" customHeight="1" x14ac:dyDescent="0.25">
      <c r="A868" s="796"/>
      <c r="B868" s="842"/>
      <c r="C868" s="843"/>
      <c r="D868" s="843"/>
      <c r="E868" s="794"/>
      <c r="F868" s="795"/>
      <c r="G868" s="795"/>
      <c r="H868" s="795"/>
      <c r="I868" s="795"/>
      <c r="J868" s="795"/>
      <c r="K868" s="795"/>
      <c r="L868" s="795"/>
      <c r="M868" s="795"/>
      <c r="N868" s="795"/>
      <c r="O868" s="795"/>
      <c r="P868" s="795"/>
      <c r="Q868" s="795"/>
      <c r="R868" s="795"/>
      <c r="S868" s="795"/>
      <c r="T868" s="795"/>
      <c r="U868" s="795"/>
      <c r="V868" s="795"/>
      <c r="W868" s="795"/>
      <c r="X868" s="795"/>
      <c r="Y868" s="795"/>
    </row>
    <row r="869" spans="1:25" ht="17.25" customHeight="1" x14ac:dyDescent="0.25">
      <c r="A869" s="796"/>
      <c r="B869" s="842"/>
      <c r="C869" s="843"/>
      <c r="D869" s="843"/>
      <c r="E869" s="794"/>
      <c r="F869" s="795"/>
      <c r="G869" s="795"/>
      <c r="H869" s="795"/>
      <c r="I869" s="795"/>
      <c r="J869" s="795"/>
      <c r="K869" s="795"/>
      <c r="L869" s="795"/>
      <c r="M869" s="795"/>
      <c r="N869" s="795"/>
      <c r="O869" s="795"/>
      <c r="P869" s="795"/>
      <c r="Q869" s="795"/>
      <c r="R869" s="795"/>
      <c r="S869" s="795"/>
      <c r="T869" s="795"/>
      <c r="U869" s="795"/>
      <c r="V869" s="795"/>
      <c r="W869" s="795"/>
      <c r="X869" s="795"/>
      <c r="Y869" s="795"/>
    </row>
    <row r="870" spans="1:25" ht="17.25" customHeight="1" x14ac:dyDescent="0.25">
      <c r="A870" s="796"/>
      <c r="B870" s="842"/>
      <c r="C870" s="843"/>
      <c r="D870" s="843"/>
      <c r="E870" s="794"/>
      <c r="F870" s="795"/>
      <c r="G870" s="795"/>
      <c r="H870" s="795"/>
      <c r="I870" s="795"/>
      <c r="J870" s="795"/>
      <c r="K870" s="795"/>
      <c r="L870" s="795"/>
      <c r="M870" s="795"/>
      <c r="N870" s="795"/>
      <c r="O870" s="795"/>
      <c r="P870" s="795"/>
      <c r="Q870" s="795"/>
      <c r="R870" s="795"/>
      <c r="S870" s="795"/>
      <c r="T870" s="795"/>
      <c r="U870" s="795"/>
      <c r="V870" s="795"/>
      <c r="W870" s="795"/>
      <c r="X870" s="795"/>
      <c r="Y870" s="795"/>
    </row>
    <row r="871" spans="1:25" ht="17.25" customHeight="1" x14ac:dyDescent="0.25">
      <c r="A871" s="796"/>
      <c r="B871" s="842"/>
      <c r="C871" s="843"/>
      <c r="D871" s="843"/>
      <c r="E871" s="794"/>
      <c r="F871" s="795"/>
      <c r="G871" s="795"/>
      <c r="H871" s="795"/>
      <c r="I871" s="795"/>
      <c r="J871" s="795"/>
      <c r="K871" s="795"/>
      <c r="L871" s="795"/>
      <c r="M871" s="795"/>
      <c r="N871" s="795"/>
      <c r="O871" s="795"/>
      <c r="P871" s="795"/>
      <c r="Q871" s="795"/>
      <c r="R871" s="795"/>
      <c r="S871" s="795"/>
      <c r="T871" s="795"/>
      <c r="U871" s="795"/>
      <c r="V871" s="795"/>
      <c r="W871" s="795"/>
      <c r="X871" s="795"/>
      <c r="Y871" s="795"/>
    </row>
    <row r="872" spans="1:25" ht="17.25" customHeight="1" x14ac:dyDescent="0.25">
      <c r="A872" s="796"/>
      <c r="B872" s="842"/>
      <c r="C872" s="843"/>
      <c r="D872" s="843"/>
      <c r="E872" s="794"/>
      <c r="F872" s="795"/>
      <c r="G872" s="795"/>
      <c r="H872" s="795"/>
      <c r="I872" s="795"/>
      <c r="J872" s="795"/>
      <c r="K872" s="795"/>
      <c r="L872" s="795"/>
      <c r="M872" s="795"/>
      <c r="N872" s="795"/>
      <c r="O872" s="795"/>
      <c r="P872" s="795"/>
      <c r="Q872" s="795"/>
      <c r="R872" s="795"/>
      <c r="S872" s="795"/>
      <c r="T872" s="795"/>
      <c r="U872" s="795"/>
      <c r="V872" s="795"/>
      <c r="W872" s="795"/>
      <c r="X872" s="795"/>
      <c r="Y872" s="795"/>
    </row>
    <row r="873" spans="1:25" ht="17.25" customHeight="1" x14ac:dyDescent="0.25">
      <c r="A873" s="796"/>
      <c r="B873" s="842"/>
      <c r="C873" s="843"/>
      <c r="D873" s="843"/>
      <c r="E873" s="794"/>
      <c r="F873" s="795"/>
      <c r="G873" s="795"/>
      <c r="H873" s="795"/>
      <c r="I873" s="795"/>
      <c r="J873" s="795"/>
      <c r="K873" s="795"/>
      <c r="L873" s="795"/>
      <c r="M873" s="795"/>
      <c r="N873" s="795"/>
      <c r="O873" s="795"/>
      <c r="P873" s="795"/>
      <c r="Q873" s="795"/>
      <c r="R873" s="795"/>
      <c r="S873" s="795"/>
      <c r="T873" s="795"/>
      <c r="U873" s="795"/>
      <c r="V873" s="795"/>
      <c r="W873" s="795"/>
      <c r="X873" s="795"/>
      <c r="Y873" s="795"/>
    </row>
    <row r="874" spans="1:25" ht="17.25" customHeight="1" x14ac:dyDescent="0.25">
      <c r="A874" s="796"/>
      <c r="B874" s="842"/>
      <c r="C874" s="843"/>
      <c r="D874" s="843"/>
      <c r="E874" s="794"/>
      <c r="F874" s="795"/>
      <c r="G874" s="795"/>
      <c r="H874" s="795"/>
      <c r="I874" s="795"/>
      <c r="J874" s="795"/>
      <c r="K874" s="795"/>
      <c r="L874" s="795"/>
      <c r="M874" s="795"/>
      <c r="N874" s="795"/>
      <c r="O874" s="795"/>
      <c r="P874" s="795"/>
      <c r="Q874" s="795"/>
      <c r="R874" s="795"/>
      <c r="S874" s="795"/>
      <c r="T874" s="795"/>
      <c r="U874" s="795"/>
      <c r="V874" s="795"/>
      <c r="W874" s="795"/>
      <c r="X874" s="795"/>
      <c r="Y874" s="795"/>
    </row>
    <row r="875" spans="1:25" ht="17.25" customHeight="1" x14ac:dyDescent="0.25">
      <c r="A875" s="796"/>
      <c r="B875" s="842"/>
      <c r="C875" s="843"/>
      <c r="D875" s="843"/>
      <c r="E875" s="794"/>
      <c r="F875" s="795"/>
      <c r="G875" s="795"/>
      <c r="H875" s="795"/>
      <c r="I875" s="795"/>
      <c r="J875" s="795"/>
      <c r="K875" s="795"/>
      <c r="L875" s="795"/>
      <c r="M875" s="795"/>
      <c r="N875" s="795"/>
      <c r="O875" s="795"/>
      <c r="P875" s="795"/>
      <c r="Q875" s="795"/>
      <c r="R875" s="795"/>
      <c r="S875" s="795"/>
      <c r="T875" s="795"/>
      <c r="U875" s="795"/>
      <c r="V875" s="795"/>
      <c r="W875" s="795"/>
      <c r="X875" s="795"/>
      <c r="Y875" s="795"/>
    </row>
    <row r="876" spans="1:25" ht="17.25" customHeight="1" x14ac:dyDescent="0.25">
      <c r="A876" s="796"/>
      <c r="B876" s="842"/>
      <c r="C876" s="843"/>
      <c r="D876" s="843"/>
      <c r="E876" s="794"/>
      <c r="F876" s="795"/>
      <c r="G876" s="795"/>
      <c r="H876" s="795"/>
      <c r="I876" s="795"/>
      <c r="J876" s="795"/>
      <c r="K876" s="795"/>
      <c r="L876" s="795"/>
      <c r="M876" s="795"/>
      <c r="N876" s="795"/>
      <c r="O876" s="795"/>
      <c r="P876" s="795"/>
      <c r="Q876" s="795"/>
      <c r="R876" s="795"/>
      <c r="S876" s="795"/>
      <c r="T876" s="795"/>
      <c r="U876" s="795"/>
      <c r="V876" s="795"/>
      <c r="W876" s="795"/>
      <c r="X876" s="795"/>
      <c r="Y876" s="795"/>
    </row>
    <row r="877" spans="1:25" ht="17.25" customHeight="1" x14ac:dyDescent="0.25">
      <c r="A877" s="796"/>
      <c r="B877" s="842"/>
      <c r="C877" s="843"/>
      <c r="D877" s="843"/>
      <c r="E877" s="794"/>
      <c r="F877" s="795"/>
      <c r="G877" s="795"/>
      <c r="H877" s="795"/>
      <c r="I877" s="795"/>
      <c r="J877" s="795"/>
      <c r="K877" s="795"/>
      <c r="L877" s="795"/>
      <c r="M877" s="795"/>
      <c r="N877" s="795"/>
      <c r="O877" s="795"/>
      <c r="P877" s="795"/>
      <c r="Q877" s="795"/>
      <c r="R877" s="795"/>
      <c r="S877" s="795"/>
      <c r="T877" s="795"/>
      <c r="U877" s="795"/>
      <c r="V877" s="795"/>
      <c r="W877" s="795"/>
      <c r="X877" s="795"/>
      <c r="Y877" s="795"/>
    </row>
    <row r="878" spans="1:25" ht="17.25" customHeight="1" x14ac:dyDescent="0.25">
      <c r="A878" s="796"/>
      <c r="B878" s="842"/>
      <c r="C878" s="843"/>
      <c r="D878" s="843"/>
      <c r="E878" s="794"/>
      <c r="F878" s="795"/>
      <c r="G878" s="795"/>
      <c r="H878" s="795"/>
      <c r="I878" s="795"/>
      <c r="J878" s="795"/>
      <c r="K878" s="795"/>
      <c r="L878" s="795"/>
      <c r="M878" s="795"/>
      <c r="N878" s="795"/>
      <c r="O878" s="795"/>
      <c r="P878" s="795"/>
      <c r="Q878" s="795"/>
      <c r="R878" s="795"/>
      <c r="S878" s="795"/>
      <c r="T878" s="795"/>
      <c r="U878" s="795"/>
      <c r="V878" s="795"/>
      <c r="W878" s="795"/>
      <c r="X878" s="795"/>
      <c r="Y878" s="795"/>
    </row>
    <row r="879" spans="1:25" ht="17.25" customHeight="1" x14ac:dyDescent="0.25">
      <c r="A879" s="796"/>
      <c r="B879" s="842"/>
      <c r="C879" s="843"/>
      <c r="D879" s="843"/>
      <c r="E879" s="794"/>
      <c r="F879" s="795"/>
      <c r="G879" s="795"/>
      <c r="H879" s="795"/>
      <c r="I879" s="795"/>
      <c r="J879" s="795"/>
      <c r="K879" s="795"/>
      <c r="L879" s="795"/>
      <c r="M879" s="795"/>
      <c r="N879" s="795"/>
      <c r="O879" s="795"/>
      <c r="P879" s="795"/>
      <c r="Q879" s="795"/>
      <c r="R879" s="795"/>
      <c r="S879" s="795"/>
      <c r="T879" s="795"/>
      <c r="U879" s="795"/>
      <c r="V879" s="795"/>
      <c r="W879" s="795"/>
      <c r="X879" s="795"/>
      <c r="Y879" s="795"/>
    </row>
    <row r="880" spans="1:25" ht="17.25" customHeight="1" x14ac:dyDescent="0.25">
      <c r="A880" s="796"/>
      <c r="B880" s="842"/>
      <c r="C880" s="843"/>
      <c r="D880" s="843"/>
      <c r="E880" s="794"/>
      <c r="F880" s="795"/>
      <c r="G880" s="795"/>
      <c r="H880" s="795"/>
      <c r="I880" s="795"/>
      <c r="J880" s="795"/>
      <c r="K880" s="795"/>
      <c r="L880" s="795"/>
      <c r="M880" s="795"/>
      <c r="N880" s="795"/>
      <c r="O880" s="795"/>
      <c r="P880" s="795"/>
      <c r="Q880" s="795"/>
      <c r="R880" s="795"/>
      <c r="S880" s="795"/>
      <c r="T880" s="795"/>
      <c r="U880" s="795"/>
      <c r="V880" s="795"/>
      <c r="W880" s="795"/>
      <c r="X880" s="795"/>
      <c r="Y880" s="795"/>
    </row>
    <row r="881" spans="1:25" ht="17.25" customHeight="1" x14ac:dyDescent="0.25">
      <c r="A881" s="796"/>
      <c r="B881" s="842"/>
      <c r="C881" s="843"/>
      <c r="D881" s="843"/>
      <c r="E881" s="794"/>
      <c r="F881" s="795"/>
      <c r="G881" s="795"/>
      <c r="H881" s="795"/>
      <c r="I881" s="795"/>
      <c r="J881" s="795"/>
      <c r="K881" s="795"/>
      <c r="L881" s="795"/>
      <c r="M881" s="795"/>
      <c r="N881" s="795"/>
      <c r="O881" s="795"/>
      <c r="P881" s="795"/>
      <c r="Q881" s="795"/>
      <c r="R881" s="795"/>
      <c r="S881" s="795"/>
      <c r="T881" s="795"/>
      <c r="U881" s="795"/>
      <c r="V881" s="795"/>
      <c r="W881" s="795"/>
      <c r="X881" s="795"/>
      <c r="Y881" s="795"/>
    </row>
    <row r="882" spans="1:25" ht="17.25" customHeight="1" x14ac:dyDescent="0.25">
      <c r="A882" s="796"/>
      <c r="B882" s="842"/>
      <c r="C882" s="843"/>
      <c r="D882" s="843"/>
      <c r="E882" s="794"/>
      <c r="F882" s="795"/>
      <c r="G882" s="795"/>
      <c r="H882" s="795"/>
      <c r="I882" s="795"/>
      <c r="J882" s="795"/>
      <c r="K882" s="795"/>
      <c r="L882" s="795"/>
      <c r="M882" s="795"/>
      <c r="N882" s="795"/>
      <c r="O882" s="795"/>
      <c r="P882" s="795"/>
      <c r="Q882" s="795"/>
      <c r="R882" s="795"/>
      <c r="S882" s="795"/>
      <c r="T882" s="795"/>
      <c r="U882" s="795"/>
      <c r="V882" s="795"/>
      <c r="W882" s="795"/>
      <c r="X882" s="795"/>
      <c r="Y882" s="795"/>
    </row>
    <row r="883" spans="1:25" ht="17.25" customHeight="1" x14ac:dyDescent="0.25">
      <c r="A883" s="796"/>
      <c r="B883" s="842"/>
      <c r="C883" s="843"/>
      <c r="D883" s="843"/>
      <c r="E883" s="794"/>
      <c r="F883" s="795"/>
      <c r="G883" s="795"/>
      <c r="H883" s="795"/>
      <c r="I883" s="795"/>
      <c r="J883" s="795"/>
      <c r="K883" s="795"/>
      <c r="L883" s="795"/>
      <c r="M883" s="795"/>
      <c r="N883" s="795"/>
      <c r="O883" s="795"/>
      <c r="P883" s="795"/>
      <c r="Q883" s="795"/>
      <c r="R883" s="795"/>
      <c r="S883" s="795"/>
      <c r="T883" s="795"/>
      <c r="U883" s="795"/>
      <c r="V883" s="795"/>
      <c r="W883" s="795"/>
      <c r="X883" s="795"/>
      <c r="Y883" s="795"/>
    </row>
    <row r="884" spans="1:25" ht="17.25" customHeight="1" x14ac:dyDescent="0.25">
      <c r="A884" s="796"/>
      <c r="B884" s="842"/>
      <c r="C884" s="843"/>
      <c r="D884" s="843"/>
      <c r="E884" s="794"/>
      <c r="F884" s="795"/>
      <c r="G884" s="795"/>
      <c r="H884" s="795"/>
      <c r="I884" s="795"/>
      <c r="J884" s="795"/>
      <c r="K884" s="795"/>
      <c r="L884" s="795"/>
      <c r="M884" s="795"/>
      <c r="N884" s="795"/>
      <c r="O884" s="795"/>
      <c r="P884" s="795"/>
      <c r="Q884" s="795"/>
      <c r="R884" s="795"/>
      <c r="S884" s="795"/>
      <c r="T884" s="795"/>
      <c r="U884" s="795"/>
      <c r="V884" s="795"/>
      <c r="W884" s="795"/>
      <c r="X884" s="795"/>
      <c r="Y884" s="795"/>
    </row>
    <row r="885" spans="1:25" ht="17.25" customHeight="1" x14ac:dyDescent="0.25">
      <c r="A885" s="796"/>
      <c r="B885" s="842"/>
      <c r="C885" s="843"/>
      <c r="D885" s="843"/>
      <c r="E885" s="794"/>
      <c r="F885" s="795"/>
      <c r="G885" s="795"/>
      <c r="H885" s="795"/>
      <c r="I885" s="795"/>
      <c r="J885" s="795"/>
      <c r="K885" s="795"/>
      <c r="L885" s="795"/>
      <c r="M885" s="795"/>
      <c r="N885" s="795"/>
      <c r="O885" s="795"/>
      <c r="P885" s="795"/>
      <c r="Q885" s="795"/>
      <c r="R885" s="795"/>
      <c r="S885" s="795"/>
      <c r="T885" s="795"/>
      <c r="U885" s="795"/>
      <c r="V885" s="795"/>
      <c r="W885" s="795"/>
      <c r="X885" s="795"/>
      <c r="Y885" s="795"/>
    </row>
    <row r="886" spans="1:25" ht="17.25" customHeight="1" x14ac:dyDescent="0.25">
      <c r="A886" s="796"/>
      <c r="B886" s="842"/>
      <c r="C886" s="843"/>
      <c r="D886" s="843"/>
      <c r="E886" s="794"/>
      <c r="F886" s="795"/>
      <c r="G886" s="795"/>
      <c r="H886" s="795"/>
      <c r="I886" s="795"/>
      <c r="J886" s="795"/>
      <c r="K886" s="795"/>
      <c r="L886" s="795"/>
      <c r="M886" s="795"/>
      <c r="N886" s="795"/>
      <c r="O886" s="795"/>
      <c r="P886" s="795"/>
      <c r="Q886" s="795"/>
      <c r="R886" s="795"/>
      <c r="S886" s="795"/>
      <c r="T886" s="795"/>
      <c r="U886" s="795"/>
      <c r="V886" s="795"/>
      <c r="W886" s="795"/>
      <c r="X886" s="795"/>
      <c r="Y886" s="795"/>
    </row>
    <row r="887" spans="1:25" ht="17.25" customHeight="1" x14ac:dyDescent="0.25">
      <c r="A887" s="796"/>
      <c r="B887" s="842"/>
      <c r="C887" s="843"/>
      <c r="D887" s="843"/>
      <c r="E887" s="794"/>
      <c r="F887" s="795"/>
      <c r="G887" s="795"/>
      <c r="H887" s="795"/>
      <c r="I887" s="795"/>
      <c r="J887" s="795"/>
      <c r="K887" s="795"/>
      <c r="L887" s="795"/>
      <c r="M887" s="795"/>
      <c r="N887" s="795"/>
      <c r="O887" s="795"/>
      <c r="P887" s="795"/>
      <c r="Q887" s="795"/>
      <c r="R887" s="795"/>
      <c r="S887" s="795"/>
      <c r="T887" s="795"/>
      <c r="U887" s="795"/>
      <c r="V887" s="795"/>
      <c r="W887" s="795"/>
      <c r="X887" s="795"/>
      <c r="Y887" s="795"/>
    </row>
    <row r="888" spans="1:25" ht="17.25" customHeight="1" x14ac:dyDescent="0.25">
      <c r="A888" s="796"/>
      <c r="B888" s="842"/>
      <c r="C888" s="843"/>
      <c r="D888" s="843"/>
      <c r="E888" s="794"/>
      <c r="F888" s="795"/>
      <c r="G888" s="795"/>
      <c r="H888" s="795"/>
      <c r="I888" s="795"/>
      <c r="J888" s="795"/>
      <c r="K888" s="795"/>
      <c r="L888" s="795"/>
      <c r="M888" s="795"/>
      <c r="N888" s="795"/>
      <c r="O888" s="795"/>
      <c r="P888" s="795"/>
      <c r="Q888" s="795"/>
      <c r="R888" s="795"/>
      <c r="S888" s="795"/>
      <c r="T888" s="795"/>
      <c r="U888" s="795"/>
      <c r="V888" s="795"/>
      <c r="W888" s="795"/>
      <c r="X888" s="795"/>
      <c r="Y888" s="795"/>
    </row>
    <row r="889" spans="1:25" ht="17.25" customHeight="1" x14ac:dyDescent="0.25">
      <c r="A889" s="796"/>
      <c r="B889" s="842"/>
      <c r="C889" s="843"/>
      <c r="D889" s="843"/>
      <c r="E889" s="794"/>
      <c r="F889" s="795"/>
      <c r="G889" s="795"/>
      <c r="H889" s="795"/>
      <c r="I889" s="795"/>
      <c r="J889" s="795"/>
      <c r="K889" s="795"/>
      <c r="L889" s="795"/>
      <c r="M889" s="795"/>
      <c r="N889" s="795"/>
      <c r="O889" s="795"/>
      <c r="P889" s="795"/>
      <c r="Q889" s="795"/>
      <c r="R889" s="795"/>
      <c r="S889" s="795"/>
      <c r="T889" s="795"/>
      <c r="U889" s="795"/>
      <c r="V889" s="795"/>
      <c r="W889" s="795"/>
      <c r="X889" s="795"/>
      <c r="Y889" s="795"/>
    </row>
    <row r="890" spans="1:25" ht="17.25" customHeight="1" x14ac:dyDescent="0.25">
      <c r="A890" s="796"/>
      <c r="B890" s="842"/>
      <c r="C890" s="843"/>
      <c r="D890" s="843"/>
      <c r="E890" s="794"/>
      <c r="F890" s="795"/>
      <c r="G890" s="795"/>
      <c r="H890" s="795"/>
      <c r="I890" s="795"/>
      <c r="J890" s="795"/>
      <c r="K890" s="795"/>
      <c r="L890" s="795"/>
      <c r="M890" s="795"/>
      <c r="N890" s="795"/>
      <c r="O890" s="795"/>
      <c r="P890" s="795"/>
      <c r="Q890" s="795"/>
      <c r="R890" s="795"/>
      <c r="S890" s="795"/>
      <c r="T890" s="795"/>
      <c r="U890" s="795"/>
      <c r="V890" s="795"/>
      <c r="W890" s="795"/>
      <c r="X890" s="795"/>
      <c r="Y890" s="795"/>
    </row>
    <row r="891" spans="1:25" ht="17.25" customHeight="1" x14ac:dyDescent="0.25">
      <c r="A891" s="796"/>
      <c r="B891" s="842"/>
      <c r="C891" s="843"/>
      <c r="D891" s="843"/>
      <c r="E891" s="794"/>
      <c r="F891" s="795"/>
      <c r="G891" s="795"/>
      <c r="H891" s="795"/>
      <c r="I891" s="795"/>
      <c r="J891" s="795"/>
      <c r="K891" s="795"/>
      <c r="L891" s="795"/>
      <c r="M891" s="795"/>
      <c r="N891" s="795"/>
      <c r="O891" s="795"/>
      <c r="P891" s="795"/>
      <c r="Q891" s="795"/>
      <c r="R891" s="795"/>
      <c r="S891" s="795"/>
      <c r="T891" s="795"/>
      <c r="U891" s="795"/>
      <c r="V891" s="795"/>
      <c r="W891" s="795"/>
      <c r="X891" s="795"/>
      <c r="Y891" s="795"/>
    </row>
    <row r="892" spans="1:25" ht="17.25" customHeight="1" x14ac:dyDescent="0.25">
      <c r="A892" s="796"/>
      <c r="B892" s="842"/>
      <c r="C892" s="843"/>
      <c r="D892" s="843"/>
      <c r="E892" s="794"/>
      <c r="F892" s="795"/>
      <c r="G892" s="795"/>
      <c r="H892" s="795"/>
      <c r="I892" s="795"/>
      <c r="J892" s="795"/>
      <c r="K892" s="795"/>
      <c r="L892" s="795"/>
      <c r="M892" s="795"/>
      <c r="N892" s="795"/>
      <c r="O892" s="795"/>
      <c r="P892" s="795"/>
      <c r="Q892" s="795"/>
      <c r="R892" s="795"/>
      <c r="S892" s="795"/>
      <c r="T892" s="795"/>
      <c r="U892" s="795"/>
      <c r="V892" s="795"/>
      <c r="W892" s="795"/>
      <c r="X892" s="795"/>
      <c r="Y892" s="795"/>
    </row>
    <row r="893" spans="1:25" ht="17.25" customHeight="1" x14ac:dyDescent="0.25">
      <c r="A893" s="796"/>
      <c r="B893" s="842"/>
      <c r="C893" s="843"/>
      <c r="D893" s="843"/>
      <c r="E893" s="794"/>
      <c r="F893" s="795"/>
      <c r="G893" s="795"/>
      <c r="H893" s="795"/>
      <c r="I893" s="795"/>
      <c r="J893" s="795"/>
      <c r="K893" s="795"/>
      <c r="L893" s="795"/>
      <c r="M893" s="795"/>
      <c r="N893" s="795"/>
      <c r="O893" s="795"/>
      <c r="P893" s="795"/>
      <c r="Q893" s="795"/>
      <c r="R893" s="795"/>
      <c r="S893" s="795"/>
      <c r="T893" s="795"/>
      <c r="U893" s="795"/>
      <c r="V893" s="795"/>
      <c r="W893" s="795"/>
      <c r="X893" s="795"/>
      <c r="Y893" s="795"/>
    </row>
    <row r="894" spans="1:25" ht="17.25" customHeight="1" x14ac:dyDescent="0.25">
      <c r="A894" s="796"/>
      <c r="B894" s="842"/>
      <c r="C894" s="843"/>
      <c r="D894" s="843"/>
      <c r="E894" s="794"/>
      <c r="F894" s="795"/>
      <c r="G894" s="795"/>
      <c r="H894" s="795"/>
      <c r="I894" s="795"/>
      <c r="J894" s="795"/>
      <c r="K894" s="795"/>
      <c r="L894" s="795"/>
      <c r="M894" s="795"/>
      <c r="N894" s="795"/>
      <c r="O894" s="795"/>
      <c r="P894" s="795"/>
      <c r="Q894" s="795"/>
      <c r="R894" s="795"/>
      <c r="S894" s="795"/>
      <c r="T894" s="795"/>
      <c r="U894" s="795"/>
      <c r="V894" s="795"/>
      <c r="W894" s="795"/>
      <c r="X894" s="795"/>
      <c r="Y894" s="795"/>
    </row>
    <row r="895" spans="1:25" ht="17.25" customHeight="1" x14ac:dyDescent="0.25">
      <c r="A895" s="796"/>
      <c r="B895" s="842"/>
      <c r="C895" s="843"/>
      <c r="D895" s="843"/>
      <c r="E895" s="794"/>
      <c r="F895" s="795"/>
      <c r="G895" s="795"/>
      <c r="H895" s="795"/>
      <c r="I895" s="795"/>
      <c r="J895" s="795"/>
      <c r="K895" s="795"/>
      <c r="L895" s="795"/>
      <c r="M895" s="795"/>
      <c r="N895" s="795"/>
      <c r="O895" s="795"/>
      <c r="P895" s="795"/>
      <c r="Q895" s="795"/>
      <c r="R895" s="795"/>
      <c r="S895" s="795"/>
      <c r="T895" s="795"/>
      <c r="U895" s="795"/>
      <c r="V895" s="795"/>
      <c r="W895" s="795"/>
      <c r="X895" s="795"/>
      <c r="Y895" s="795"/>
    </row>
    <row r="896" spans="1:25" ht="17.25" customHeight="1" x14ac:dyDescent="0.25">
      <c r="A896" s="796"/>
      <c r="B896" s="842"/>
      <c r="C896" s="843"/>
      <c r="D896" s="843"/>
      <c r="E896" s="794"/>
      <c r="F896" s="795"/>
      <c r="G896" s="795"/>
      <c r="H896" s="795"/>
      <c r="I896" s="795"/>
      <c r="J896" s="795"/>
      <c r="K896" s="795"/>
      <c r="L896" s="795"/>
      <c r="M896" s="795"/>
      <c r="N896" s="795"/>
      <c r="O896" s="795"/>
      <c r="P896" s="795"/>
      <c r="Q896" s="795"/>
      <c r="R896" s="795"/>
      <c r="S896" s="795"/>
      <c r="T896" s="795"/>
      <c r="U896" s="795"/>
      <c r="V896" s="795"/>
      <c r="W896" s="795"/>
      <c r="X896" s="795"/>
      <c r="Y896" s="795"/>
    </row>
    <row r="897" spans="1:25" ht="17.25" customHeight="1" x14ac:dyDescent="0.25">
      <c r="A897" s="796"/>
      <c r="B897" s="842"/>
      <c r="C897" s="843"/>
      <c r="D897" s="843"/>
      <c r="E897" s="794"/>
      <c r="F897" s="795"/>
      <c r="G897" s="795"/>
      <c r="H897" s="795"/>
      <c r="I897" s="795"/>
      <c r="J897" s="795"/>
      <c r="K897" s="795"/>
      <c r="L897" s="795"/>
      <c r="M897" s="795"/>
      <c r="N897" s="795"/>
      <c r="O897" s="795"/>
      <c r="P897" s="795"/>
      <c r="Q897" s="795"/>
      <c r="R897" s="795"/>
      <c r="S897" s="795"/>
      <c r="T897" s="795"/>
      <c r="U897" s="795"/>
      <c r="V897" s="795"/>
      <c r="W897" s="795"/>
      <c r="X897" s="795"/>
      <c r="Y897" s="795"/>
    </row>
    <row r="898" spans="1:25" ht="17.25" customHeight="1" x14ac:dyDescent="0.25">
      <c r="A898" s="796"/>
      <c r="B898" s="842"/>
      <c r="C898" s="843"/>
      <c r="D898" s="843"/>
      <c r="E898" s="794"/>
      <c r="F898" s="795"/>
      <c r="G898" s="795"/>
      <c r="H898" s="795"/>
      <c r="I898" s="795"/>
      <c r="J898" s="795"/>
      <c r="K898" s="795"/>
      <c r="L898" s="795"/>
      <c r="M898" s="795"/>
      <c r="N898" s="795"/>
      <c r="O898" s="795"/>
      <c r="P898" s="795"/>
      <c r="Q898" s="795"/>
      <c r="R898" s="795"/>
      <c r="S898" s="795"/>
      <c r="T898" s="795"/>
      <c r="U898" s="795"/>
      <c r="V898" s="795"/>
      <c r="W898" s="795"/>
      <c r="X898" s="795"/>
      <c r="Y898" s="795"/>
    </row>
    <row r="899" spans="1:25" ht="17.25" customHeight="1" x14ac:dyDescent="0.25">
      <c r="A899" s="796"/>
      <c r="B899" s="842"/>
      <c r="C899" s="843"/>
      <c r="D899" s="843"/>
      <c r="E899" s="794"/>
      <c r="F899" s="795"/>
      <c r="G899" s="795"/>
      <c r="H899" s="795"/>
      <c r="I899" s="795"/>
      <c r="J899" s="795"/>
      <c r="K899" s="795"/>
      <c r="L899" s="795"/>
      <c r="M899" s="795"/>
      <c r="N899" s="795"/>
      <c r="O899" s="795"/>
      <c r="P899" s="795"/>
      <c r="Q899" s="795"/>
      <c r="R899" s="795"/>
      <c r="S899" s="795"/>
      <c r="T899" s="795"/>
      <c r="U899" s="795"/>
      <c r="V899" s="795"/>
      <c r="W899" s="795"/>
      <c r="X899" s="795"/>
      <c r="Y899" s="795"/>
    </row>
    <row r="900" spans="1:25" ht="17.25" customHeight="1" x14ac:dyDescent="0.25">
      <c r="A900" s="796"/>
      <c r="B900" s="842"/>
      <c r="C900" s="843"/>
      <c r="D900" s="843"/>
      <c r="E900" s="794"/>
      <c r="F900" s="795"/>
      <c r="G900" s="795"/>
      <c r="H900" s="795"/>
      <c r="I900" s="795"/>
      <c r="J900" s="795"/>
      <c r="K900" s="795"/>
      <c r="L900" s="795"/>
      <c r="M900" s="795"/>
      <c r="N900" s="795"/>
      <c r="O900" s="795"/>
      <c r="P900" s="795"/>
      <c r="Q900" s="795"/>
      <c r="R900" s="795"/>
      <c r="S900" s="795"/>
      <c r="T900" s="795"/>
      <c r="U900" s="795"/>
      <c r="V900" s="795"/>
      <c r="W900" s="795"/>
      <c r="X900" s="795"/>
      <c r="Y900" s="795"/>
    </row>
    <row r="901" spans="1:25" ht="17.25" customHeight="1" x14ac:dyDescent="0.25">
      <c r="A901" s="796"/>
      <c r="B901" s="842"/>
      <c r="C901" s="843"/>
      <c r="D901" s="843"/>
      <c r="E901" s="794"/>
      <c r="F901" s="795"/>
      <c r="G901" s="795"/>
      <c r="H901" s="795"/>
      <c r="I901" s="795"/>
      <c r="J901" s="795"/>
      <c r="K901" s="795"/>
      <c r="L901" s="795"/>
      <c r="M901" s="795"/>
      <c r="N901" s="795"/>
      <c r="O901" s="795"/>
      <c r="P901" s="795"/>
      <c r="Q901" s="795"/>
      <c r="R901" s="795"/>
      <c r="S901" s="795"/>
      <c r="T901" s="795"/>
      <c r="U901" s="795"/>
      <c r="V901" s="795"/>
      <c r="W901" s="795"/>
      <c r="X901" s="795"/>
      <c r="Y901" s="795"/>
    </row>
    <row r="902" spans="1:25" ht="17.25" customHeight="1" x14ac:dyDescent="0.25">
      <c r="A902" s="796"/>
      <c r="B902" s="842"/>
      <c r="C902" s="843"/>
      <c r="D902" s="843"/>
      <c r="E902" s="794"/>
      <c r="F902" s="795"/>
      <c r="G902" s="795"/>
      <c r="H902" s="795"/>
      <c r="I902" s="795"/>
      <c r="J902" s="795"/>
      <c r="K902" s="795"/>
      <c r="L902" s="795"/>
      <c r="M902" s="795"/>
      <c r="N902" s="795"/>
      <c r="O902" s="795"/>
      <c r="P902" s="795"/>
      <c r="Q902" s="795"/>
      <c r="R902" s="795"/>
      <c r="S902" s="795"/>
      <c r="T902" s="795"/>
      <c r="U902" s="795"/>
      <c r="V902" s="795"/>
      <c r="W902" s="795"/>
      <c r="X902" s="795"/>
      <c r="Y902" s="795"/>
    </row>
    <row r="903" spans="1:25" ht="17.25" customHeight="1" x14ac:dyDescent="0.25">
      <c r="A903" s="796"/>
      <c r="B903" s="842"/>
      <c r="C903" s="843"/>
      <c r="D903" s="843"/>
      <c r="E903" s="794"/>
      <c r="F903" s="795"/>
      <c r="G903" s="795"/>
      <c r="H903" s="795"/>
      <c r="I903" s="795"/>
      <c r="J903" s="795"/>
      <c r="K903" s="795"/>
      <c r="L903" s="795"/>
      <c r="M903" s="795"/>
      <c r="N903" s="795"/>
      <c r="O903" s="795"/>
      <c r="P903" s="795"/>
      <c r="Q903" s="795"/>
      <c r="R903" s="795"/>
      <c r="S903" s="795"/>
      <c r="T903" s="795"/>
      <c r="U903" s="795"/>
      <c r="V903" s="795"/>
      <c r="W903" s="795"/>
      <c r="X903" s="795"/>
      <c r="Y903" s="795"/>
    </row>
    <row r="904" spans="1:25" ht="17.25" customHeight="1" x14ac:dyDescent="0.25">
      <c r="A904" s="796"/>
      <c r="B904" s="842"/>
      <c r="C904" s="843"/>
      <c r="D904" s="843"/>
      <c r="E904" s="794"/>
      <c r="F904" s="795"/>
      <c r="G904" s="795"/>
      <c r="H904" s="795"/>
      <c r="I904" s="795"/>
      <c r="J904" s="795"/>
      <c r="K904" s="795"/>
      <c r="L904" s="795"/>
      <c r="M904" s="795"/>
      <c r="N904" s="795"/>
      <c r="O904" s="795"/>
      <c r="P904" s="795"/>
      <c r="Q904" s="795"/>
      <c r="R904" s="795"/>
      <c r="S904" s="795"/>
      <c r="T904" s="795"/>
      <c r="U904" s="795"/>
      <c r="V904" s="795"/>
      <c r="W904" s="795"/>
      <c r="X904" s="795"/>
      <c r="Y904" s="795"/>
    </row>
    <row r="905" spans="1:25" ht="17.25" customHeight="1" x14ac:dyDescent="0.25">
      <c r="A905" s="796"/>
      <c r="B905" s="842"/>
      <c r="C905" s="843"/>
      <c r="D905" s="843"/>
      <c r="E905" s="794"/>
      <c r="F905" s="795"/>
      <c r="G905" s="795"/>
      <c r="H905" s="795"/>
      <c r="I905" s="795"/>
      <c r="J905" s="795"/>
      <c r="K905" s="795"/>
      <c r="L905" s="795"/>
      <c r="M905" s="795"/>
      <c r="N905" s="795"/>
      <c r="O905" s="795"/>
      <c r="P905" s="795"/>
      <c r="Q905" s="795"/>
      <c r="R905" s="795"/>
      <c r="S905" s="795"/>
      <c r="T905" s="795"/>
      <c r="U905" s="795"/>
      <c r="V905" s="795"/>
      <c r="W905" s="795"/>
      <c r="X905" s="795"/>
      <c r="Y905" s="795"/>
    </row>
    <row r="906" spans="1:25" ht="17.25" customHeight="1" x14ac:dyDescent="0.25">
      <c r="A906" s="796"/>
      <c r="B906" s="842"/>
      <c r="C906" s="843"/>
      <c r="D906" s="843"/>
      <c r="E906" s="794"/>
      <c r="F906" s="795"/>
      <c r="G906" s="795"/>
      <c r="H906" s="795"/>
      <c r="I906" s="795"/>
      <c r="J906" s="795"/>
      <c r="K906" s="795"/>
      <c r="L906" s="795"/>
      <c r="M906" s="795"/>
      <c r="N906" s="795"/>
      <c r="O906" s="795"/>
      <c r="P906" s="795"/>
      <c r="Q906" s="795"/>
      <c r="R906" s="795"/>
      <c r="S906" s="795"/>
      <c r="T906" s="795"/>
      <c r="U906" s="795"/>
      <c r="V906" s="795"/>
      <c r="W906" s="795"/>
      <c r="X906" s="795"/>
      <c r="Y906" s="795"/>
    </row>
    <row r="907" spans="1:25" ht="17.25" customHeight="1" x14ac:dyDescent="0.25">
      <c r="A907" s="796"/>
      <c r="B907" s="842"/>
      <c r="C907" s="843"/>
      <c r="D907" s="843"/>
      <c r="E907" s="794"/>
      <c r="F907" s="795"/>
      <c r="G907" s="795"/>
      <c r="H907" s="795"/>
      <c r="I907" s="795"/>
      <c r="J907" s="795"/>
      <c r="K907" s="795"/>
      <c r="L907" s="795"/>
      <c r="M907" s="795"/>
      <c r="N907" s="795"/>
      <c r="O907" s="795"/>
      <c r="P907" s="795"/>
      <c r="Q907" s="795"/>
      <c r="R907" s="795"/>
      <c r="S907" s="795"/>
      <c r="T907" s="795"/>
      <c r="U907" s="795"/>
      <c r="V907" s="795"/>
      <c r="W907" s="795"/>
      <c r="X907" s="795"/>
      <c r="Y907" s="795"/>
    </row>
    <row r="908" spans="1:25" ht="17.25" customHeight="1" x14ac:dyDescent="0.25">
      <c r="A908" s="796"/>
      <c r="B908" s="842"/>
      <c r="C908" s="843"/>
      <c r="D908" s="843"/>
      <c r="E908" s="794"/>
      <c r="F908" s="795"/>
      <c r="G908" s="795"/>
      <c r="H908" s="795"/>
      <c r="I908" s="795"/>
      <c r="J908" s="795"/>
      <c r="K908" s="795"/>
      <c r="L908" s="795"/>
      <c r="M908" s="795"/>
      <c r="N908" s="795"/>
      <c r="O908" s="795"/>
      <c r="P908" s="795"/>
      <c r="Q908" s="795"/>
      <c r="R908" s="795"/>
      <c r="S908" s="795"/>
      <c r="T908" s="795"/>
      <c r="U908" s="795"/>
      <c r="V908" s="795"/>
      <c r="W908" s="795"/>
      <c r="X908" s="795"/>
      <c r="Y908" s="795"/>
    </row>
    <row r="909" spans="1:25" ht="17.25" customHeight="1" x14ac:dyDescent="0.25">
      <c r="A909" s="796"/>
      <c r="B909" s="842"/>
      <c r="C909" s="843"/>
      <c r="D909" s="843"/>
      <c r="E909" s="794"/>
      <c r="F909" s="795"/>
      <c r="G909" s="795"/>
      <c r="H909" s="795"/>
      <c r="I909" s="795"/>
      <c r="J909" s="795"/>
      <c r="K909" s="795"/>
      <c r="L909" s="795"/>
      <c r="M909" s="795"/>
      <c r="N909" s="795"/>
      <c r="O909" s="795"/>
      <c r="P909" s="795"/>
      <c r="Q909" s="795"/>
      <c r="R909" s="795"/>
      <c r="S909" s="795"/>
      <c r="T909" s="795"/>
      <c r="U909" s="795"/>
      <c r="V909" s="795"/>
      <c r="W909" s="795"/>
      <c r="X909" s="795"/>
      <c r="Y909" s="795"/>
    </row>
    <row r="910" spans="1:25" ht="17.25" customHeight="1" x14ac:dyDescent="0.25">
      <c r="A910" s="796"/>
      <c r="B910" s="842"/>
      <c r="C910" s="843"/>
      <c r="D910" s="843"/>
      <c r="E910" s="794"/>
      <c r="F910" s="795"/>
      <c r="G910" s="795"/>
      <c r="H910" s="795"/>
      <c r="I910" s="795"/>
      <c r="J910" s="795"/>
      <c r="K910" s="795"/>
      <c r="L910" s="795"/>
      <c r="M910" s="795"/>
      <c r="N910" s="795"/>
      <c r="O910" s="795"/>
      <c r="P910" s="795"/>
      <c r="Q910" s="795"/>
      <c r="R910" s="795"/>
      <c r="S910" s="795"/>
      <c r="T910" s="795"/>
      <c r="U910" s="795"/>
      <c r="V910" s="795"/>
      <c r="W910" s="795"/>
      <c r="X910" s="795"/>
      <c r="Y910" s="795"/>
    </row>
    <row r="911" spans="1:25" ht="17.25" customHeight="1" x14ac:dyDescent="0.25">
      <c r="A911" s="796"/>
      <c r="B911" s="842"/>
      <c r="C911" s="843"/>
      <c r="D911" s="843"/>
      <c r="E911" s="794"/>
      <c r="F911" s="795"/>
      <c r="G911" s="795"/>
      <c r="H911" s="795"/>
      <c r="I911" s="795"/>
      <c r="J911" s="795"/>
      <c r="K911" s="795"/>
      <c r="L911" s="795"/>
      <c r="M911" s="795"/>
      <c r="N911" s="795"/>
      <c r="O911" s="795"/>
      <c r="P911" s="795"/>
      <c r="Q911" s="795"/>
      <c r="R911" s="795"/>
      <c r="S911" s="795"/>
      <c r="T911" s="795"/>
      <c r="U911" s="795"/>
      <c r="V911" s="795"/>
      <c r="W911" s="795"/>
      <c r="X911" s="795"/>
      <c r="Y911" s="795"/>
    </row>
    <row r="912" spans="1:25" ht="17.25" customHeight="1" x14ac:dyDescent="0.25">
      <c r="A912" s="796"/>
      <c r="B912" s="842"/>
      <c r="C912" s="843"/>
      <c r="D912" s="843"/>
      <c r="E912" s="794"/>
      <c r="F912" s="795"/>
      <c r="G912" s="795"/>
      <c r="H912" s="795"/>
      <c r="I912" s="795"/>
      <c r="J912" s="795"/>
      <c r="K912" s="795"/>
      <c r="L912" s="795"/>
      <c r="M912" s="795"/>
      <c r="N912" s="795"/>
      <c r="O912" s="795"/>
      <c r="P912" s="795"/>
      <c r="Q912" s="795"/>
      <c r="R912" s="795"/>
      <c r="S912" s="795"/>
      <c r="T912" s="795"/>
      <c r="U912" s="795"/>
      <c r="V912" s="795"/>
      <c r="W912" s="795"/>
      <c r="X912" s="795"/>
      <c r="Y912" s="795"/>
    </row>
    <row r="913" spans="1:25" ht="17.25" customHeight="1" x14ac:dyDescent="0.25">
      <c r="A913" s="796"/>
      <c r="B913" s="842"/>
      <c r="C913" s="843"/>
      <c r="D913" s="843"/>
      <c r="E913" s="794"/>
      <c r="F913" s="795"/>
      <c r="G913" s="795"/>
      <c r="H913" s="795"/>
      <c r="I913" s="795"/>
      <c r="J913" s="795"/>
      <c r="K913" s="795"/>
      <c r="L913" s="795"/>
      <c r="M913" s="795"/>
      <c r="N913" s="795"/>
      <c r="O913" s="795"/>
      <c r="P913" s="795"/>
      <c r="Q913" s="795"/>
      <c r="R913" s="795"/>
      <c r="S913" s="795"/>
      <c r="T913" s="795"/>
      <c r="U913" s="795"/>
      <c r="V913" s="795"/>
      <c r="W913" s="795"/>
      <c r="X913" s="795"/>
      <c r="Y913" s="795"/>
    </row>
    <row r="914" spans="1:25" ht="17.25" customHeight="1" x14ac:dyDescent="0.25">
      <c r="A914" s="796"/>
      <c r="B914" s="842"/>
      <c r="C914" s="843"/>
      <c r="D914" s="843"/>
      <c r="E914" s="794"/>
      <c r="F914" s="795"/>
      <c r="G914" s="795"/>
      <c r="H914" s="795"/>
      <c r="I914" s="795"/>
      <c r="J914" s="795"/>
      <c r="K914" s="795"/>
      <c r="L914" s="795"/>
      <c r="M914" s="795"/>
      <c r="N914" s="795"/>
      <c r="O914" s="795"/>
      <c r="P914" s="795"/>
      <c r="Q914" s="795"/>
      <c r="R914" s="795"/>
      <c r="S914" s="795"/>
      <c r="T914" s="795"/>
      <c r="U914" s="795"/>
      <c r="V914" s="795"/>
      <c r="W914" s="795"/>
      <c r="X914" s="795"/>
      <c r="Y914" s="795"/>
    </row>
    <row r="915" spans="1:25" ht="17.25" customHeight="1" x14ac:dyDescent="0.25">
      <c r="A915" s="796"/>
      <c r="B915" s="842"/>
      <c r="C915" s="843"/>
      <c r="D915" s="843"/>
      <c r="E915" s="794"/>
      <c r="F915" s="795"/>
      <c r="G915" s="795"/>
      <c r="H915" s="795"/>
      <c r="I915" s="795"/>
      <c r="J915" s="795"/>
      <c r="K915" s="795"/>
      <c r="L915" s="795"/>
      <c r="M915" s="795"/>
      <c r="N915" s="795"/>
      <c r="O915" s="795"/>
      <c r="P915" s="795"/>
      <c r="Q915" s="795"/>
      <c r="R915" s="795"/>
      <c r="S915" s="795"/>
      <c r="T915" s="795"/>
      <c r="U915" s="795"/>
      <c r="V915" s="795"/>
      <c r="W915" s="795"/>
      <c r="X915" s="795"/>
      <c r="Y915" s="795"/>
    </row>
    <row r="916" spans="1:25" ht="17.25" customHeight="1" x14ac:dyDescent="0.25">
      <c r="A916" s="796"/>
      <c r="B916" s="842"/>
      <c r="C916" s="843"/>
      <c r="D916" s="843"/>
      <c r="E916" s="794"/>
      <c r="F916" s="795"/>
      <c r="G916" s="795"/>
      <c r="H916" s="795"/>
      <c r="I916" s="795"/>
      <c r="J916" s="795"/>
      <c r="K916" s="795"/>
      <c r="L916" s="795"/>
      <c r="M916" s="795"/>
      <c r="N916" s="795"/>
      <c r="O916" s="795"/>
      <c r="P916" s="795"/>
      <c r="Q916" s="795"/>
      <c r="R916" s="795"/>
      <c r="S916" s="795"/>
      <c r="T916" s="795"/>
      <c r="U916" s="795"/>
      <c r="V916" s="795"/>
      <c r="W916" s="795"/>
      <c r="X916" s="795"/>
      <c r="Y916" s="795"/>
    </row>
    <row r="917" spans="1:25" ht="17.25" customHeight="1" x14ac:dyDescent="0.25">
      <c r="A917" s="796"/>
      <c r="B917" s="842"/>
      <c r="C917" s="843"/>
      <c r="D917" s="843"/>
      <c r="E917" s="794"/>
      <c r="F917" s="795"/>
      <c r="G917" s="795"/>
      <c r="H917" s="795"/>
      <c r="I917" s="795"/>
      <c r="J917" s="795"/>
      <c r="K917" s="795"/>
      <c r="L917" s="795"/>
      <c r="M917" s="795"/>
      <c r="N917" s="795"/>
      <c r="O917" s="795"/>
      <c r="P917" s="795"/>
      <c r="Q917" s="795"/>
      <c r="R917" s="795"/>
      <c r="S917" s="795"/>
      <c r="T917" s="795"/>
      <c r="U917" s="795"/>
      <c r="V917" s="795"/>
      <c r="W917" s="795"/>
      <c r="X917" s="795"/>
      <c r="Y917" s="795"/>
    </row>
    <row r="918" spans="1:25" ht="17.25" customHeight="1" x14ac:dyDescent="0.25">
      <c r="A918" s="796"/>
      <c r="B918" s="842"/>
      <c r="C918" s="843"/>
      <c r="D918" s="843"/>
      <c r="E918" s="794"/>
      <c r="F918" s="795"/>
      <c r="G918" s="795"/>
      <c r="H918" s="795"/>
      <c r="I918" s="795"/>
      <c r="J918" s="795"/>
      <c r="K918" s="795"/>
      <c r="L918" s="795"/>
      <c r="M918" s="795"/>
      <c r="N918" s="795"/>
      <c r="O918" s="795"/>
      <c r="P918" s="795"/>
      <c r="Q918" s="795"/>
      <c r="R918" s="795"/>
      <c r="S918" s="795"/>
      <c r="T918" s="795"/>
      <c r="U918" s="795"/>
      <c r="V918" s="795"/>
      <c r="W918" s="795"/>
      <c r="X918" s="795"/>
      <c r="Y918" s="795"/>
    </row>
    <row r="919" spans="1:25" ht="17.25" customHeight="1" x14ac:dyDescent="0.25">
      <c r="A919" s="796"/>
      <c r="B919" s="842"/>
      <c r="C919" s="843"/>
      <c r="D919" s="843"/>
      <c r="E919" s="794"/>
      <c r="F919" s="795"/>
      <c r="G919" s="795"/>
      <c r="H919" s="795"/>
      <c r="I919" s="795"/>
      <c r="J919" s="795"/>
      <c r="K919" s="795"/>
      <c r="L919" s="795"/>
      <c r="M919" s="795"/>
      <c r="N919" s="795"/>
      <c r="O919" s="795"/>
      <c r="P919" s="795"/>
      <c r="Q919" s="795"/>
      <c r="R919" s="795"/>
      <c r="S919" s="795"/>
      <c r="T919" s="795"/>
      <c r="U919" s="795"/>
      <c r="V919" s="795"/>
      <c r="W919" s="795"/>
      <c r="X919" s="795"/>
      <c r="Y919" s="795"/>
    </row>
    <row r="920" spans="1:25" ht="17.25" customHeight="1" x14ac:dyDescent="0.25">
      <c r="A920" s="796"/>
      <c r="B920" s="842"/>
      <c r="C920" s="843"/>
      <c r="D920" s="843"/>
      <c r="E920" s="794"/>
      <c r="F920" s="795"/>
      <c r="G920" s="795"/>
      <c r="H920" s="795"/>
      <c r="I920" s="795"/>
      <c r="J920" s="795"/>
      <c r="K920" s="795"/>
      <c r="L920" s="795"/>
      <c r="M920" s="795"/>
      <c r="N920" s="795"/>
      <c r="O920" s="795"/>
      <c r="P920" s="795"/>
      <c r="Q920" s="795"/>
      <c r="R920" s="795"/>
      <c r="S920" s="795"/>
      <c r="T920" s="795"/>
      <c r="U920" s="795"/>
      <c r="V920" s="795"/>
      <c r="W920" s="795"/>
      <c r="X920" s="795"/>
      <c r="Y920" s="795"/>
    </row>
    <row r="921" spans="1:25" ht="17.25" customHeight="1" x14ac:dyDescent="0.25">
      <c r="A921" s="796"/>
      <c r="B921" s="842"/>
      <c r="C921" s="843"/>
      <c r="D921" s="843"/>
      <c r="E921" s="794"/>
      <c r="F921" s="795"/>
      <c r="G921" s="795"/>
      <c r="H921" s="795"/>
      <c r="I921" s="795"/>
      <c r="J921" s="795"/>
      <c r="K921" s="795"/>
      <c r="L921" s="795"/>
      <c r="M921" s="795"/>
      <c r="N921" s="795"/>
      <c r="O921" s="795"/>
      <c r="P921" s="795"/>
      <c r="Q921" s="795"/>
      <c r="R921" s="795"/>
      <c r="S921" s="795"/>
      <c r="T921" s="795"/>
      <c r="U921" s="795"/>
      <c r="V921" s="795"/>
      <c r="W921" s="795"/>
      <c r="X921" s="795"/>
      <c r="Y921" s="795"/>
    </row>
    <row r="922" spans="1:25" ht="17.25" customHeight="1" x14ac:dyDescent="0.25">
      <c r="A922" s="796"/>
      <c r="B922" s="842"/>
      <c r="C922" s="843"/>
      <c r="D922" s="843"/>
      <c r="E922" s="794"/>
      <c r="F922" s="795"/>
      <c r="G922" s="795"/>
      <c r="H922" s="795"/>
      <c r="I922" s="795"/>
      <c r="J922" s="795"/>
      <c r="K922" s="795"/>
      <c r="L922" s="795"/>
      <c r="M922" s="795"/>
      <c r="N922" s="795"/>
      <c r="O922" s="795"/>
      <c r="P922" s="795"/>
      <c r="Q922" s="795"/>
      <c r="R922" s="795"/>
      <c r="S922" s="795"/>
      <c r="T922" s="795"/>
      <c r="U922" s="795"/>
      <c r="V922" s="795"/>
      <c r="W922" s="795"/>
      <c r="X922" s="795"/>
      <c r="Y922" s="795"/>
    </row>
    <row r="923" spans="1:25" ht="17.25" customHeight="1" x14ac:dyDescent="0.25">
      <c r="A923" s="796"/>
      <c r="B923" s="842"/>
      <c r="C923" s="843"/>
      <c r="D923" s="843"/>
      <c r="E923" s="794"/>
      <c r="F923" s="795"/>
      <c r="G923" s="795"/>
      <c r="H923" s="795"/>
      <c r="I923" s="795"/>
      <c r="J923" s="795"/>
      <c r="K923" s="795"/>
      <c r="L923" s="795"/>
      <c r="M923" s="795"/>
      <c r="N923" s="795"/>
      <c r="O923" s="795"/>
      <c r="P923" s="795"/>
      <c r="Q923" s="795"/>
      <c r="R923" s="795"/>
      <c r="S923" s="795"/>
      <c r="T923" s="795"/>
      <c r="U923" s="795"/>
      <c r="V923" s="795"/>
      <c r="W923" s="795"/>
      <c r="X923" s="795"/>
      <c r="Y923" s="795"/>
    </row>
    <row r="924" spans="1:25" ht="17.25" customHeight="1" x14ac:dyDescent="0.25">
      <c r="A924" s="796"/>
      <c r="B924" s="842"/>
      <c r="C924" s="843"/>
      <c r="D924" s="843"/>
      <c r="E924" s="794"/>
      <c r="F924" s="795"/>
      <c r="G924" s="795"/>
      <c r="H924" s="795"/>
      <c r="I924" s="795"/>
      <c r="J924" s="795"/>
      <c r="K924" s="795"/>
      <c r="L924" s="795"/>
      <c r="M924" s="795"/>
      <c r="N924" s="795"/>
      <c r="O924" s="795"/>
      <c r="P924" s="795"/>
      <c r="Q924" s="795"/>
      <c r="R924" s="795"/>
      <c r="S924" s="795"/>
      <c r="T924" s="795"/>
      <c r="U924" s="795"/>
      <c r="V924" s="795"/>
      <c r="W924" s="795"/>
      <c r="X924" s="795"/>
      <c r="Y924" s="795"/>
    </row>
    <row r="925" spans="1:25" ht="17.25" customHeight="1" x14ac:dyDescent="0.25">
      <c r="A925" s="796"/>
      <c r="B925" s="842"/>
      <c r="C925" s="843"/>
      <c r="D925" s="843"/>
      <c r="E925" s="794"/>
      <c r="F925" s="795"/>
      <c r="G925" s="795"/>
      <c r="H925" s="795"/>
      <c r="I925" s="795"/>
      <c r="J925" s="795"/>
      <c r="K925" s="795"/>
      <c r="L925" s="795"/>
      <c r="M925" s="795"/>
      <c r="N925" s="795"/>
      <c r="O925" s="795"/>
      <c r="P925" s="795"/>
      <c r="Q925" s="795"/>
      <c r="R925" s="795"/>
      <c r="S925" s="795"/>
      <c r="T925" s="795"/>
      <c r="U925" s="795"/>
      <c r="V925" s="795"/>
      <c r="W925" s="795"/>
      <c r="X925" s="795"/>
      <c r="Y925" s="795"/>
    </row>
    <row r="926" spans="1:25" ht="17.25" customHeight="1" x14ac:dyDescent="0.25">
      <c r="A926" s="796"/>
      <c r="B926" s="842"/>
      <c r="C926" s="843"/>
      <c r="D926" s="843"/>
      <c r="E926" s="794"/>
      <c r="F926" s="795"/>
      <c r="G926" s="795"/>
      <c r="H926" s="795"/>
      <c r="I926" s="795"/>
      <c r="J926" s="795"/>
      <c r="K926" s="795"/>
      <c r="L926" s="795"/>
      <c r="M926" s="795"/>
      <c r="N926" s="795"/>
      <c r="O926" s="795"/>
      <c r="P926" s="795"/>
      <c r="Q926" s="795"/>
      <c r="R926" s="795"/>
      <c r="S926" s="795"/>
      <c r="T926" s="795"/>
      <c r="U926" s="795"/>
      <c r="V926" s="795"/>
      <c r="W926" s="795"/>
      <c r="X926" s="795"/>
      <c r="Y926" s="795"/>
    </row>
    <row r="927" spans="1:25" ht="17.25" customHeight="1" x14ac:dyDescent="0.25">
      <c r="A927" s="796"/>
      <c r="B927" s="842"/>
      <c r="C927" s="843"/>
      <c r="D927" s="843"/>
      <c r="E927" s="794"/>
      <c r="F927" s="795"/>
      <c r="G927" s="795"/>
      <c r="H927" s="795"/>
      <c r="I927" s="795"/>
      <c r="J927" s="795"/>
      <c r="K927" s="795"/>
      <c r="L927" s="795"/>
      <c r="M927" s="795"/>
      <c r="N927" s="795"/>
      <c r="O927" s="795"/>
      <c r="P927" s="795"/>
      <c r="Q927" s="795"/>
      <c r="R927" s="795"/>
      <c r="S927" s="795"/>
      <c r="T927" s="795"/>
      <c r="U927" s="795"/>
      <c r="V927" s="795"/>
      <c r="W927" s="795"/>
      <c r="X927" s="795"/>
      <c r="Y927" s="795"/>
    </row>
    <row r="928" spans="1:25" ht="17.25" customHeight="1" x14ac:dyDescent="0.25">
      <c r="A928" s="796"/>
      <c r="B928" s="842"/>
      <c r="C928" s="843"/>
      <c r="D928" s="843"/>
      <c r="E928" s="794"/>
      <c r="F928" s="795"/>
      <c r="G928" s="795"/>
      <c r="H928" s="795"/>
      <c r="I928" s="795"/>
      <c r="J928" s="795"/>
      <c r="K928" s="795"/>
      <c r="L928" s="795"/>
      <c r="M928" s="795"/>
      <c r="N928" s="795"/>
      <c r="O928" s="795"/>
      <c r="P928" s="795"/>
      <c r="Q928" s="795"/>
      <c r="R928" s="795"/>
      <c r="S928" s="795"/>
      <c r="T928" s="795"/>
      <c r="U928" s="795"/>
      <c r="V928" s="795"/>
      <c r="W928" s="795"/>
      <c r="X928" s="795"/>
      <c r="Y928" s="795"/>
    </row>
    <row r="929" spans="1:25" ht="17.25" customHeight="1" x14ac:dyDescent="0.25">
      <c r="A929" s="796"/>
      <c r="B929" s="842"/>
      <c r="C929" s="843"/>
      <c r="D929" s="843"/>
      <c r="E929" s="794"/>
      <c r="F929" s="795"/>
      <c r="G929" s="795"/>
      <c r="H929" s="795"/>
      <c r="I929" s="795"/>
      <c r="J929" s="795"/>
      <c r="K929" s="795"/>
      <c r="L929" s="795"/>
      <c r="M929" s="795"/>
      <c r="N929" s="795"/>
      <c r="O929" s="795"/>
      <c r="P929" s="795"/>
      <c r="Q929" s="795"/>
      <c r="R929" s="795"/>
      <c r="S929" s="795"/>
      <c r="T929" s="795"/>
      <c r="U929" s="795"/>
      <c r="V929" s="795"/>
      <c r="W929" s="795"/>
      <c r="X929" s="795"/>
      <c r="Y929" s="795"/>
    </row>
    <row r="930" spans="1:25" ht="17.25" customHeight="1" x14ac:dyDescent="0.25">
      <c r="A930" s="796"/>
      <c r="B930" s="842"/>
      <c r="C930" s="843"/>
      <c r="D930" s="843"/>
      <c r="E930" s="794"/>
      <c r="F930" s="795"/>
      <c r="G930" s="795"/>
      <c r="H930" s="795"/>
      <c r="I930" s="795"/>
      <c r="J930" s="795"/>
      <c r="K930" s="795"/>
      <c r="L930" s="795"/>
      <c r="M930" s="795"/>
      <c r="N930" s="795"/>
      <c r="O930" s="795"/>
      <c r="P930" s="795"/>
      <c r="Q930" s="795"/>
      <c r="R930" s="795"/>
      <c r="S930" s="795"/>
      <c r="T930" s="795"/>
      <c r="U930" s="795"/>
      <c r="V930" s="795"/>
      <c r="W930" s="795"/>
      <c r="X930" s="795"/>
      <c r="Y930" s="795"/>
    </row>
    <row r="931" spans="1:25" ht="17.25" customHeight="1" x14ac:dyDescent="0.25">
      <c r="A931" s="796"/>
      <c r="B931" s="842"/>
      <c r="C931" s="843"/>
      <c r="D931" s="843"/>
      <c r="E931" s="794"/>
      <c r="F931" s="795"/>
      <c r="G931" s="795"/>
      <c r="H931" s="795"/>
      <c r="I931" s="795"/>
      <c r="J931" s="795"/>
      <c r="K931" s="795"/>
      <c r="L931" s="795"/>
      <c r="M931" s="795"/>
      <c r="N931" s="795"/>
      <c r="O931" s="795"/>
      <c r="P931" s="795"/>
      <c r="Q931" s="795"/>
      <c r="R931" s="795"/>
      <c r="S931" s="795"/>
      <c r="T931" s="795"/>
      <c r="U931" s="795"/>
      <c r="V931" s="795"/>
      <c r="W931" s="795"/>
      <c r="X931" s="795"/>
      <c r="Y931" s="795"/>
    </row>
    <row r="932" spans="1:25" ht="17.25" customHeight="1" x14ac:dyDescent="0.25">
      <c r="A932" s="796"/>
      <c r="B932" s="842"/>
      <c r="C932" s="843"/>
      <c r="D932" s="843"/>
      <c r="E932" s="794"/>
      <c r="F932" s="795"/>
      <c r="G932" s="795"/>
      <c r="H932" s="795"/>
      <c r="I932" s="795"/>
      <c r="J932" s="795"/>
      <c r="K932" s="795"/>
      <c r="L932" s="795"/>
      <c r="M932" s="795"/>
      <c r="N932" s="795"/>
      <c r="O932" s="795"/>
      <c r="P932" s="795"/>
      <c r="Q932" s="795"/>
      <c r="R932" s="795"/>
      <c r="S932" s="795"/>
      <c r="T932" s="795"/>
      <c r="U932" s="795"/>
      <c r="V932" s="795"/>
      <c r="W932" s="795"/>
      <c r="X932" s="795"/>
      <c r="Y932" s="795"/>
    </row>
    <row r="933" spans="1:25" ht="17.25" customHeight="1" x14ac:dyDescent="0.25">
      <c r="A933" s="796"/>
      <c r="B933" s="842"/>
      <c r="C933" s="843"/>
      <c r="D933" s="843"/>
      <c r="E933" s="794"/>
      <c r="F933" s="795"/>
      <c r="G933" s="795"/>
      <c r="H933" s="795"/>
      <c r="I933" s="795"/>
      <c r="J933" s="795"/>
      <c r="K933" s="795"/>
      <c r="L933" s="795"/>
      <c r="M933" s="795"/>
      <c r="N933" s="795"/>
      <c r="O933" s="795"/>
      <c r="P933" s="795"/>
      <c r="Q933" s="795"/>
      <c r="R933" s="795"/>
      <c r="S933" s="795"/>
      <c r="T933" s="795"/>
      <c r="U933" s="795"/>
      <c r="V933" s="795"/>
      <c r="W933" s="795"/>
      <c r="X933" s="795"/>
      <c r="Y933" s="795"/>
    </row>
    <row r="934" spans="1:25" ht="17.25" customHeight="1" x14ac:dyDescent="0.25">
      <c r="A934" s="796"/>
      <c r="B934" s="842"/>
      <c r="C934" s="843"/>
      <c r="D934" s="843"/>
      <c r="E934" s="794"/>
      <c r="F934" s="795"/>
      <c r="G934" s="795"/>
      <c r="H934" s="795"/>
      <c r="I934" s="795"/>
      <c r="J934" s="795"/>
      <c r="K934" s="795"/>
      <c r="L934" s="795"/>
      <c r="M934" s="795"/>
      <c r="N934" s="795"/>
      <c r="O934" s="795"/>
      <c r="P934" s="795"/>
      <c r="Q934" s="795"/>
      <c r="R934" s="795"/>
      <c r="S934" s="795"/>
      <c r="T934" s="795"/>
      <c r="U934" s="795"/>
      <c r="V934" s="795"/>
      <c r="W934" s="795"/>
      <c r="X934" s="795"/>
      <c r="Y934" s="795"/>
    </row>
    <row r="935" spans="1:25" ht="17.25" customHeight="1" x14ac:dyDescent="0.25">
      <c r="A935" s="796"/>
      <c r="B935" s="842"/>
      <c r="C935" s="843"/>
      <c r="D935" s="843"/>
      <c r="E935" s="794"/>
      <c r="F935" s="795"/>
      <c r="G935" s="795"/>
      <c r="H935" s="795"/>
      <c r="I935" s="795"/>
      <c r="J935" s="795"/>
      <c r="K935" s="795"/>
      <c r="L935" s="795"/>
      <c r="M935" s="795"/>
      <c r="N935" s="795"/>
      <c r="O935" s="795"/>
      <c r="P935" s="795"/>
      <c r="Q935" s="795"/>
      <c r="R935" s="795"/>
      <c r="S935" s="795"/>
      <c r="T935" s="795"/>
      <c r="U935" s="795"/>
      <c r="V935" s="795"/>
      <c r="W935" s="795"/>
      <c r="X935" s="795"/>
      <c r="Y935" s="795"/>
    </row>
    <row r="936" spans="1:25" ht="17.25" customHeight="1" x14ac:dyDescent="0.25">
      <c r="A936" s="796"/>
      <c r="B936" s="842"/>
      <c r="C936" s="843"/>
      <c r="D936" s="843"/>
      <c r="E936" s="794"/>
      <c r="F936" s="795"/>
      <c r="G936" s="795"/>
      <c r="H936" s="795"/>
      <c r="I936" s="795"/>
      <c r="J936" s="795"/>
      <c r="K936" s="795"/>
      <c r="L936" s="795"/>
      <c r="M936" s="795"/>
      <c r="N936" s="795"/>
      <c r="O936" s="795"/>
      <c r="P936" s="795"/>
      <c r="Q936" s="795"/>
      <c r="R936" s="795"/>
      <c r="S936" s="795"/>
      <c r="T936" s="795"/>
      <c r="U936" s="795"/>
      <c r="V936" s="795"/>
      <c r="W936" s="795"/>
      <c r="X936" s="795"/>
      <c r="Y936" s="795"/>
    </row>
    <row r="937" spans="1:25" ht="17.25" customHeight="1" x14ac:dyDescent="0.25">
      <c r="A937" s="796"/>
      <c r="B937" s="842"/>
      <c r="C937" s="843"/>
      <c r="D937" s="843"/>
      <c r="E937" s="794"/>
      <c r="F937" s="795"/>
      <c r="G937" s="795"/>
      <c r="H937" s="795"/>
      <c r="I937" s="795"/>
      <c r="J937" s="795"/>
      <c r="K937" s="795"/>
      <c r="L937" s="795"/>
      <c r="M937" s="795"/>
      <c r="N937" s="795"/>
      <c r="O937" s="795"/>
      <c r="P937" s="795"/>
      <c r="Q937" s="795"/>
      <c r="R937" s="795"/>
      <c r="S937" s="795"/>
      <c r="T937" s="795"/>
      <c r="U937" s="795"/>
      <c r="V937" s="795"/>
      <c r="W937" s="795"/>
      <c r="X937" s="795"/>
      <c r="Y937" s="795"/>
    </row>
    <row r="938" spans="1:25" ht="17.25" customHeight="1" x14ac:dyDescent="0.25">
      <c r="A938" s="796"/>
      <c r="B938" s="842"/>
      <c r="C938" s="843"/>
      <c r="D938" s="843"/>
      <c r="E938" s="794"/>
      <c r="F938" s="795"/>
      <c r="G938" s="795"/>
      <c r="H938" s="795"/>
      <c r="I938" s="795"/>
      <c r="J938" s="795"/>
      <c r="K938" s="795"/>
      <c r="L938" s="795"/>
      <c r="M938" s="795"/>
      <c r="N938" s="795"/>
      <c r="O938" s="795"/>
      <c r="P938" s="795"/>
      <c r="Q938" s="795"/>
      <c r="R938" s="795"/>
      <c r="S938" s="795"/>
      <c r="T938" s="795"/>
      <c r="U938" s="795"/>
      <c r="V938" s="795"/>
      <c r="W938" s="795"/>
      <c r="X938" s="795"/>
      <c r="Y938" s="795"/>
    </row>
    <row r="939" spans="1:25" ht="17.25" customHeight="1" x14ac:dyDescent="0.25">
      <c r="A939" s="796"/>
      <c r="B939" s="842"/>
      <c r="C939" s="843"/>
      <c r="D939" s="843"/>
      <c r="E939" s="794"/>
      <c r="F939" s="795"/>
      <c r="G939" s="795"/>
      <c r="H939" s="795"/>
      <c r="I939" s="795"/>
      <c r="J939" s="795"/>
      <c r="K939" s="795"/>
      <c r="L939" s="795"/>
      <c r="M939" s="795"/>
      <c r="N939" s="795"/>
      <c r="O939" s="795"/>
      <c r="P939" s="795"/>
      <c r="Q939" s="795"/>
      <c r="R939" s="795"/>
      <c r="S939" s="795"/>
      <c r="T939" s="795"/>
      <c r="U939" s="795"/>
      <c r="V939" s="795"/>
      <c r="W939" s="795"/>
      <c r="X939" s="795"/>
      <c r="Y939" s="795"/>
    </row>
    <row r="940" spans="1:25" ht="17.25" customHeight="1" x14ac:dyDescent="0.25">
      <c r="A940" s="796"/>
      <c r="B940" s="842"/>
      <c r="C940" s="843"/>
      <c r="D940" s="843"/>
      <c r="E940" s="794"/>
      <c r="F940" s="795"/>
      <c r="G940" s="795"/>
      <c r="H940" s="795"/>
      <c r="I940" s="795"/>
      <c r="J940" s="795"/>
      <c r="K940" s="795"/>
      <c r="L940" s="795"/>
      <c r="M940" s="795"/>
      <c r="N940" s="795"/>
      <c r="O940" s="795"/>
      <c r="P940" s="795"/>
      <c r="Q940" s="795"/>
      <c r="R940" s="795"/>
      <c r="S940" s="795"/>
      <c r="T940" s="795"/>
      <c r="U940" s="795"/>
      <c r="V940" s="795"/>
      <c r="W940" s="795"/>
      <c r="X940" s="795"/>
      <c r="Y940" s="795"/>
    </row>
    <row r="941" spans="1:25" ht="17.25" customHeight="1" x14ac:dyDescent="0.25">
      <c r="A941" s="796"/>
      <c r="B941" s="842"/>
      <c r="C941" s="843"/>
      <c r="D941" s="843"/>
      <c r="E941" s="794"/>
      <c r="F941" s="795"/>
      <c r="G941" s="795"/>
      <c r="H941" s="795"/>
      <c r="I941" s="795"/>
      <c r="J941" s="795"/>
      <c r="K941" s="795"/>
      <c r="L941" s="795"/>
      <c r="M941" s="795"/>
      <c r="N941" s="795"/>
      <c r="O941" s="795"/>
      <c r="P941" s="795"/>
      <c r="Q941" s="795"/>
      <c r="R941" s="795"/>
      <c r="S941" s="795"/>
      <c r="T941" s="795"/>
      <c r="U941" s="795"/>
      <c r="V941" s="795"/>
      <c r="W941" s="795"/>
      <c r="X941" s="795"/>
      <c r="Y941" s="795"/>
    </row>
    <row r="942" spans="1:25" ht="17.25" customHeight="1" x14ac:dyDescent="0.25">
      <c r="A942" s="796"/>
      <c r="B942" s="842"/>
      <c r="C942" s="843"/>
      <c r="D942" s="843"/>
      <c r="E942" s="794"/>
      <c r="F942" s="795"/>
      <c r="G942" s="795"/>
      <c r="H942" s="795"/>
      <c r="I942" s="795"/>
      <c r="J942" s="795"/>
      <c r="K942" s="795"/>
      <c r="L942" s="795"/>
      <c r="M942" s="795"/>
      <c r="N942" s="795"/>
      <c r="O942" s="795"/>
      <c r="P942" s="795"/>
      <c r="Q942" s="795"/>
      <c r="R942" s="795"/>
      <c r="S942" s="795"/>
      <c r="T942" s="795"/>
      <c r="U942" s="795"/>
      <c r="V942" s="795"/>
      <c r="W942" s="795"/>
      <c r="X942" s="795"/>
      <c r="Y942" s="795"/>
    </row>
    <row r="943" spans="1:25" ht="17.25" customHeight="1" x14ac:dyDescent="0.25">
      <c r="A943" s="796"/>
      <c r="B943" s="842"/>
      <c r="C943" s="843"/>
      <c r="D943" s="843"/>
      <c r="E943" s="794"/>
      <c r="F943" s="795"/>
      <c r="G943" s="795"/>
      <c r="H943" s="795"/>
      <c r="I943" s="795"/>
      <c r="J943" s="795"/>
      <c r="K943" s="795"/>
      <c r="L943" s="795"/>
      <c r="M943" s="795"/>
      <c r="N943" s="795"/>
      <c r="O943" s="795"/>
      <c r="P943" s="795"/>
      <c r="Q943" s="795"/>
      <c r="R943" s="795"/>
      <c r="S943" s="795"/>
      <c r="T943" s="795"/>
      <c r="U943" s="795"/>
      <c r="V943" s="795"/>
      <c r="W943" s="795"/>
      <c r="X943" s="795"/>
      <c r="Y943" s="795"/>
    </row>
    <row r="944" spans="1:25" ht="17.25" customHeight="1" x14ac:dyDescent="0.25">
      <c r="A944" s="796"/>
      <c r="B944" s="842"/>
      <c r="C944" s="843"/>
      <c r="D944" s="843"/>
      <c r="E944" s="794"/>
      <c r="F944" s="795"/>
      <c r="G944" s="795"/>
      <c r="H944" s="795"/>
      <c r="I944" s="795"/>
      <c r="J944" s="795"/>
      <c r="K944" s="795"/>
      <c r="L944" s="795"/>
      <c r="M944" s="795"/>
      <c r="N944" s="795"/>
      <c r="O944" s="795"/>
      <c r="P944" s="795"/>
      <c r="Q944" s="795"/>
      <c r="R944" s="795"/>
      <c r="S944" s="795"/>
      <c r="T944" s="795"/>
      <c r="U944" s="795"/>
      <c r="V944" s="795"/>
      <c r="W944" s="795"/>
      <c r="X944" s="795"/>
      <c r="Y944" s="795"/>
    </row>
    <row r="945" spans="1:25" ht="17.25" customHeight="1" x14ac:dyDescent="0.25">
      <c r="A945" s="796"/>
      <c r="B945" s="842"/>
      <c r="C945" s="843"/>
      <c r="D945" s="843"/>
      <c r="E945" s="794"/>
      <c r="F945" s="795"/>
      <c r="G945" s="795"/>
      <c r="H945" s="795"/>
      <c r="I945" s="795"/>
      <c r="J945" s="795"/>
      <c r="K945" s="795"/>
      <c r="L945" s="795"/>
      <c r="M945" s="795"/>
      <c r="N945" s="795"/>
      <c r="O945" s="795"/>
      <c r="P945" s="795"/>
      <c r="Q945" s="795"/>
      <c r="R945" s="795"/>
      <c r="S945" s="795"/>
      <c r="T945" s="795"/>
      <c r="U945" s="795"/>
      <c r="V945" s="795"/>
      <c r="W945" s="795"/>
      <c r="X945" s="795"/>
      <c r="Y945" s="795"/>
    </row>
    <row r="946" spans="1:25" ht="17.25" customHeight="1" x14ac:dyDescent="0.25">
      <c r="A946" s="796"/>
      <c r="B946" s="842"/>
      <c r="C946" s="843"/>
      <c r="D946" s="843"/>
      <c r="E946" s="794"/>
      <c r="F946" s="795"/>
      <c r="G946" s="795"/>
      <c r="H946" s="795"/>
      <c r="I946" s="795"/>
      <c r="J946" s="795"/>
      <c r="K946" s="795"/>
      <c r="L946" s="795"/>
      <c r="M946" s="795"/>
      <c r="N946" s="795"/>
      <c r="O946" s="795"/>
      <c r="P946" s="795"/>
      <c r="Q946" s="795"/>
      <c r="R946" s="795"/>
      <c r="S946" s="795"/>
      <c r="T946" s="795"/>
      <c r="U946" s="795"/>
      <c r="V946" s="795"/>
      <c r="W946" s="795"/>
      <c r="X946" s="795"/>
      <c r="Y946" s="795"/>
    </row>
    <row r="947" spans="1:25" ht="17.25" customHeight="1" x14ac:dyDescent="0.25">
      <c r="A947" s="796"/>
      <c r="B947" s="842"/>
      <c r="C947" s="843"/>
      <c r="D947" s="843"/>
      <c r="E947" s="794"/>
      <c r="F947" s="795"/>
      <c r="G947" s="795"/>
      <c r="H947" s="795"/>
      <c r="I947" s="795"/>
      <c r="J947" s="795"/>
      <c r="K947" s="795"/>
      <c r="L947" s="795"/>
      <c r="M947" s="795"/>
      <c r="N947" s="795"/>
      <c r="O947" s="795"/>
      <c r="P947" s="795"/>
      <c r="Q947" s="795"/>
      <c r="R947" s="795"/>
      <c r="S947" s="795"/>
      <c r="T947" s="795"/>
      <c r="U947" s="795"/>
      <c r="V947" s="795"/>
      <c r="W947" s="795"/>
      <c r="X947" s="795"/>
      <c r="Y947" s="795"/>
    </row>
    <row r="948" spans="1:25" ht="17.25" customHeight="1" x14ac:dyDescent="0.25">
      <c r="A948" s="796"/>
      <c r="B948" s="842"/>
      <c r="C948" s="843"/>
      <c r="D948" s="843"/>
      <c r="E948" s="794"/>
      <c r="F948" s="795"/>
      <c r="G948" s="795"/>
      <c r="H948" s="795"/>
      <c r="I948" s="795"/>
      <c r="J948" s="795"/>
      <c r="K948" s="795"/>
      <c r="L948" s="795"/>
      <c r="M948" s="795"/>
      <c r="N948" s="795"/>
      <c r="O948" s="795"/>
      <c r="P948" s="795"/>
      <c r="Q948" s="795"/>
      <c r="R948" s="795"/>
      <c r="S948" s="795"/>
      <c r="T948" s="795"/>
      <c r="U948" s="795"/>
      <c r="V948" s="795"/>
      <c r="W948" s="795"/>
      <c r="X948" s="795"/>
      <c r="Y948" s="795"/>
    </row>
    <row r="949" spans="1:25" ht="17.25" customHeight="1" x14ac:dyDescent="0.25">
      <c r="A949" s="796"/>
      <c r="B949" s="842"/>
      <c r="C949" s="843"/>
      <c r="D949" s="843"/>
      <c r="E949" s="794"/>
      <c r="F949" s="795"/>
      <c r="G949" s="795"/>
      <c r="H949" s="795"/>
      <c r="I949" s="795"/>
      <c r="J949" s="795"/>
      <c r="K949" s="795"/>
      <c r="L949" s="795"/>
      <c r="M949" s="795"/>
      <c r="N949" s="795"/>
      <c r="O949" s="795"/>
      <c r="P949" s="795"/>
      <c r="Q949" s="795"/>
      <c r="R949" s="795"/>
      <c r="S949" s="795"/>
      <c r="T949" s="795"/>
      <c r="U949" s="795"/>
      <c r="V949" s="795"/>
      <c r="W949" s="795"/>
      <c r="X949" s="795"/>
      <c r="Y949" s="795"/>
    </row>
    <row r="950" spans="1:25" ht="17.25" customHeight="1" x14ac:dyDescent="0.25">
      <c r="A950" s="796"/>
      <c r="B950" s="842"/>
      <c r="C950" s="843"/>
      <c r="D950" s="843"/>
      <c r="E950" s="794"/>
      <c r="F950" s="795"/>
      <c r="G950" s="795"/>
      <c r="H950" s="795"/>
      <c r="I950" s="795"/>
      <c r="J950" s="795"/>
      <c r="K950" s="795"/>
      <c r="L950" s="795"/>
      <c r="M950" s="795"/>
      <c r="N950" s="795"/>
      <c r="O950" s="795"/>
      <c r="P950" s="795"/>
      <c r="Q950" s="795"/>
      <c r="R950" s="795"/>
      <c r="S950" s="795"/>
      <c r="T950" s="795"/>
      <c r="U950" s="795"/>
      <c r="V950" s="795"/>
      <c r="W950" s="795"/>
      <c r="X950" s="795"/>
      <c r="Y950" s="795"/>
    </row>
    <row r="951" spans="1:25" ht="17.25" customHeight="1" x14ac:dyDescent="0.25">
      <c r="A951" s="796"/>
      <c r="B951" s="842"/>
      <c r="C951" s="843"/>
      <c r="D951" s="843"/>
      <c r="E951" s="794"/>
      <c r="F951" s="795"/>
      <c r="G951" s="795"/>
      <c r="H951" s="795"/>
      <c r="I951" s="795"/>
      <c r="J951" s="795"/>
      <c r="K951" s="795"/>
      <c r="L951" s="795"/>
      <c r="M951" s="795"/>
      <c r="N951" s="795"/>
      <c r="O951" s="795"/>
      <c r="P951" s="795"/>
      <c r="Q951" s="795"/>
      <c r="R951" s="795"/>
      <c r="S951" s="795"/>
      <c r="T951" s="795"/>
      <c r="U951" s="795"/>
      <c r="V951" s="795"/>
      <c r="W951" s="795"/>
      <c r="X951" s="795"/>
      <c r="Y951" s="795"/>
    </row>
    <row r="952" spans="1:25" ht="17.25" customHeight="1" x14ac:dyDescent="0.25">
      <c r="A952" s="796"/>
      <c r="B952" s="842"/>
      <c r="C952" s="843"/>
      <c r="D952" s="843"/>
      <c r="E952" s="794"/>
      <c r="F952" s="795"/>
      <c r="G952" s="795"/>
      <c r="H952" s="795"/>
      <c r="I952" s="795"/>
      <c r="J952" s="795"/>
      <c r="K952" s="795"/>
      <c r="L952" s="795"/>
      <c r="M952" s="795"/>
      <c r="N952" s="795"/>
      <c r="O952" s="795"/>
      <c r="P952" s="795"/>
      <c r="Q952" s="795"/>
      <c r="R952" s="795"/>
      <c r="S952" s="795"/>
      <c r="T952" s="795"/>
      <c r="U952" s="795"/>
      <c r="V952" s="795"/>
      <c r="W952" s="795"/>
      <c r="X952" s="795"/>
      <c r="Y952" s="795"/>
    </row>
    <row r="953" spans="1:25" ht="17.25" customHeight="1" x14ac:dyDescent="0.25">
      <c r="A953" s="796"/>
      <c r="B953" s="842"/>
      <c r="C953" s="843"/>
      <c r="D953" s="843"/>
      <c r="E953" s="794"/>
      <c r="F953" s="795"/>
      <c r="G953" s="795"/>
      <c r="H953" s="795"/>
      <c r="I953" s="795"/>
      <c r="J953" s="795"/>
      <c r="K953" s="795"/>
      <c r="L953" s="795"/>
      <c r="M953" s="795"/>
      <c r="N953" s="795"/>
      <c r="O953" s="795"/>
      <c r="P953" s="795"/>
      <c r="Q953" s="795"/>
      <c r="R953" s="795"/>
      <c r="S953" s="795"/>
      <c r="T953" s="795"/>
      <c r="U953" s="795"/>
      <c r="V953" s="795"/>
      <c r="W953" s="795"/>
      <c r="X953" s="795"/>
      <c r="Y953" s="795"/>
    </row>
    <row r="954" spans="1:25" ht="17.25" customHeight="1" x14ac:dyDescent="0.25">
      <c r="A954" s="796"/>
      <c r="B954" s="842"/>
      <c r="C954" s="843"/>
      <c r="D954" s="843"/>
      <c r="E954" s="794"/>
      <c r="F954" s="795"/>
      <c r="G954" s="795"/>
      <c r="H954" s="795"/>
      <c r="I954" s="795"/>
      <c r="J954" s="795"/>
      <c r="K954" s="795"/>
      <c r="L954" s="795"/>
      <c r="M954" s="795"/>
      <c r="N954" s="795"/>
      <c r="O954" s="795"/>
      <c r="P954" s="795"/>
      <c r="Q954" s="795"/>
      <c r="R954" s="795"/>
      <c r="S954" s="795"/>
      <c r="T954" s="795"/>
      <c r="U954" s="795"/>
      <c r="V954" s="795"/>
      <c r="W954" s="795"/>
      <c r="X954" s="795"/>
      <c r="Y954" s="795"/>
    </row>
    <row r="955" spans="1:25" ht="17.25" customHeight="1" x14ac:dyDescent="0.25">
      <c r="A955" s="796"/>
      <c r="B955" s="842"/>
      <c r="C955" s="843"/>
      <c r="D955" s="843"/>
      <c r="E955" s="794"/>
      <c r="F955" s="795"/>
      <c r="G955" s="795"/>
      <c r="H955" s="795"/>
      <c r="I955" s="795"/>
      <c r="J955" s="795"/>
      <c r="K955" s="795"/>
      <c r="L955" s="795"/>
      <c r="M955" s="795"/>
      <c r="N955" s="795"/>
      <c r="O955" s="795"/>
      <c r="P955" s="795"/>
      <c r="Q955" s="795"/>
      <c r="R955" s="795"/>
      <c r="S955" s="795"/>
      <c r="T955" s="795"/>
      <c r="U955" s="795"/>
      <c r="V955" s="795"/>
      <c r="W955" s="795"/>
      <c r="X955" s="795"/>
      <c r="Y955" s="795"/>
    </row>
    <row r="956" spans="1:25" ht="17.25" customHeight="1" x14ac:dyDescent="0.25">
      <c r="A956" s="796"/>
      <c r="B956" s="842"/>
      <c r="C956" s="843"/>
      <c r="D956" s="843"/>
      <c r="E956" s="794"/>
      <c r="F956" s="795"/>
      <c r="G956" s="795"/>
      <c r="H956" s="795"/>
      <c r="I956" s="795"/>
      <c r="J956" s="795"/>
      <c r="K956" s="795"/>
      <c r="L956" s="795"/>
      <c r="M956" s="795"/>
      <c r="N956" s="795"/>
      <c r="O956" s="795"/>
      <c r="P956" s="795"/>
      <c r="Q956" s="795"/>
      <c r="R956" s="795"/>
      <c r="S956" s="795"/>
      <c r="T956" s="795"/>
      <c r="U956" s="795"/>
      <c r="V956" s="795"/>
      <c r="W956" s="795"/>
      <c r="X956" s="795"/>
      <c r="Y956" s="795"/>
    </row>
    <row r="957" spans="1:25" ht="17.25" customHeight="1" x14ac:dyDescent="0.25">
      <c r="A957" s="796"/>
      <c r="B957" s="842"/>
      <c r="C957" s="843"/>
      <c r="D957" s="843"/>
      <c r="E957" s="794"/>
      <c r="F957" s="795"/>
      <c r="G957" s="795"/>
      <c r="H957" s="795"/>
      <c r="I957" s="795"/>
      <c r="J957" s="795"/>
      <c r="K957" s="795"/>
      <c r="L957" s="795"/>
      <c r="M957" s="795"/>
      <c r="N957" s="795"/>
      <c r="O957" s="795"/>
      <c r="P957" s="795"/>
      <c r="Q957" s="795"/>
      <c r="R957" s="795"/>
      <c r="S957" s="795"/>
      <c r="T957" s="795"/>
      <c r="U957" s="795"/>
      <c r="V957" s="795"/>
      <c r="W957" s="795"/>
      <c r="X957" s="795"/>
      <c r="Y957" s="795"/>
    </row>
  </sheetData>
  <mergeCells count="6">
    <mergeCell ref="C5:D5"/>
    <mergeCell ref="A1:B1"/>
    <mergeCell ref="C1:D1"/>
    <mergeCell ref="A2:D2"/>
    <mergeCell ref="A3:D3"/>
    <mergeCell ref="A4:D4"/>
  </mergeCells>
  <printOptions horizontalCentered="1"/>
  <pageMargins left="0.4" right="0.25" top="0.53740157499999996" bottom="0.53740157499999996" header="0.39370078740157499" footer="0.39370078740157499"/>
  <pageSetup paperSize="9" scale="90" firstPageNumber="45" orientation="portrait" useFirstPageNumber="1" r:id="rId1"/>
</worksheet>
</file>

<file path=xl/worksheets/sheet1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50"/>
  <sheetViews>
    <sheetView zoomScale="90" zoomScaleNormal="90" workbookViewId="0">
      <selection activeCell="A2" sqref="A2:C2"/>
    </sheetView>
  </sheetViews>
  <sheetFormatPr defaultColWidth="9" defaultRowHeight="15.75" x14ac:dyDescent="0.25"/>
  <cols>
    <col min="1" max="1" width="6" style="11" customWidth="1"/>
    <col min="2" max="2" width="56.125" style="11" customWidth="1"/>
    <col min="3" max="3" width="21.5" style="188" customWidth="1"/>
    <col min="4" max="4" width="17.875" style="11" customWidth="1"/>
    <col min="5" max="5" width="16.25" style="136" customWidth="1"/>
    <col min="6" max="6" width="14.125" style="136" customWidth="1"/>
    <col min="7" max="8" width="15.5" style="11" customWidth="1"/>
    <col min="9" max="9" width="15.125" style="11" customWidth="1"/>
    <col min="10" max="16384" width="9" style="11"/>
  </cols>
  <sheetData>
    <row r="1" spans="1:7" ht="29.25" customHeight="1" x14ac:dyDescent="0.25">
      <c r="A1" s="49" t="str">
        <f>'Biểu 5'!A1</f>
        <v>UBND PHƯỜNG ĐỨC XUÂN</v>
      </c>
      <c r="C1" s="857" t="s">
        <v>989</v>
      </c>
    </row>
    <row r="2" spans="1:7" ht="25.5" customHeight="1" x14ac:dyDescent="0.25">
      <c r="A2" s="1135" t="s">
        <v>995</v>
      </c>
      <c r="B2" s="1135"/>
      <c r="C2" s="1135"/>
    </row>
    <row r="3" spans="1:7" ht="37.5" customHeight="1" x14ac:dyDescent="0.25">
      <c r="A3" s="1134" t="str">
        <f>'Biểu 5'!A4:D4</f>
        <v>(Kèm theo Quyết định số           /QĐ-UBND ngày 31 tháng 12 năm 2025 của UBND phường Đức Xuân)</v>
      </c>
      <c r="B3" s="1134"/>
      <c r="C3" s="1134"/>
    </row>
    <row r="4" spans="1:7" ht="22.5" customHeight="1" x14ac:dyDescent="0.25">
      <c r="A4" s="41"/>
      <c r="C4" s="1065" t="s">
        <v>6</v>
      </c>
    </row>
    <row r="5" spans="1:7" x14ac:dyDescent="0.25">
      <c r="A5" s="1140" t="s">
        <v>0</v>
      </c>
      <c r="B5" s="1140" t="s">
        <v>1</v>
      </c>
      <c r="C5" s="1192" t="s">
        <v>830</v>
      </c>
    </row>
    <row r="6" spans="1:7" x14ac:dyDescent="0.25">
      <c r="A6" s="1140"/>
      <c r="B6" s="1140"/>
      <c r="C6" s="1192"/>
    </row>
    <row r="7" spans="1:7" ht="18.75" customHeight="1" x14ac:dyDescent="0.25">
      <c r="A7" s="36" t="s">
        <v>2</v>
      </c>
      <c r="B7" s="36" t="s">
        <v>3</v>
      </c>
      <c r="C7" s="555" t="s">
        <v>4</v>
      </c>
    </row>
    <row r="8" spans="1:7" ht="18.75" customHeight="1" x14ac:dyDescent="0.25">
      <c r="A8" s="69"/>
      <c r="B8" s="564" t="s">
        <v>32</v>
      </c>
      <c r="C8" s="607">
        <f>C9+C10</f>
        <v>186318</v>
      </c>
      <c r="D8" s="404"/>
      <c r="F8" s="350"/>
    </row>
    <row r="9" spans="1:7" ht="19.5" customHeight="1" x14ac:dyDescent="0.25">
      <c r="A9" s="565" t="s">
        <v>2</v>
      </c>
      <c r="B9" s="43" t="s">
        <v>109</v>
      </c>
      <c r="C9" s="608"/>
      <c r="D9" s="258"/>
      <c r="F9" s="349"/>
      <c r="G9" s="136"/>
    </row>
    <row r="10" spans="1:7" ht="22.5" customHeight="1" x14ac:dyDescent="0.25">
      <c r="A10" s="565" t="s">
        <v>3</v>
      </c>
      <c r="B10" s="43" t="s">
        <v>110</v>
      </c>
      <c r="C10" s="608">
        <f>C11+C23+C35+C38+C39+C40</f>
        <v>186318</v>
      </c>
      <c r="D10" s="348"/>
      <c r="F10" s="349"/>
      <c r="G10" s="258"/>
    </row>
    <row r="11" spans="1:7" ht="24" customHeight="1" x14ac:dyDescent="0.25">
      <c r="A11" s="565" t="s">
        <v>8</v>
      </c>
      <c r="B11" s="43" t="s">
        <v>58</v>
      </c>
      <c r="C11" s="608">
        <f>C12</f>
        <v>13475</v>
      </c>
      <c r="D11" s="258"/>
      <c r="F11" s="343"/>
      <c r="G11" s="348"/>
    </row>
    <row r="12" spans="1:7" ht="24" customHeight="1" x14ac:dyDescent="0.25">
      <c r="A12" s="556">
        <v>1</v>
      </c>
      <c r="B12" s="38" t="s">
        <v>57</v>
      </c>
      <c r="C12" s="602">
        <f>'Biểu 12 ĐT'!I9</f>
        <v>13475</v>
      </c>
    </row>
    <row r="13" spans="1:7" hidden="1" x14ac:dyDescent="0.25">
      <c r="A13" s="556" t="s">
        <v>21</v>
      </c>
      <c r="B13" s="38" t="s">
        <v>24</v>
      </c>
      <c r="C13" s="609"/>
    </row>
    <row r="14" spans="1:7" hidden="1" x14ac:dyDescent="0.25">
      <c r="A14" s="556" t="s">
        <v>21</v>
      </c>
      <c r="B14" s="38" t="s">
        <v>59</v>
      </c>
      <c r="C14" s="609"/>
    </row>
    <row r="15" spans="1:7" hidden="1" x14ac:dyDescent="0.25">
      <c r="A15" s="556" t="s">
        <v>21</v>
      </c>
      <c r="B15" s="38" t="s">
        <v>60</v>
      </c>
      <c r="C15" s="609"/>
    </row>
    <row r="16" spans="1:7" hidden="1" x14ac:dyDescent="0.25">
      <c r="A16" s="556" t="s">
        <v>21</v>
      </c>
      <c r="B16" s="38" t="s">
        <v>61</v>
      </c>
      <c r="C16" s="609"/>
    </row>
    <row r="17" spans="1:9" hidden="1" x14ac:dyDescent="0.25">
      <c r="A17" s="556" t="s">
        <v>21</v>
      </c>
      <c r="B17" s="38" t="s">
        <v>62</v>
      </c>
      <c r="C17" s="609"/>
    </row>
    <row r="18" spans="1:9" hidden="1" x14ac:dyDescent="0.25">
      <c r="A18" s="556" t="s">
        <v>21</v>
      </c>
      <c r="B18" s="38" t="s">
        <v>63</v>
      </c>
      <c r="C18" s="609"/>
    </row>
    <row r="19" spans="1:9" hidden="1" x14ac:dyDescent="0.25">
      <c r="A19" s="556" t="s">
        <v>21</v>
      </c>
      <c r="B19" s="38" t="s">
        <v>64</v>
      </c>
      <c r="C19" s="609"/>
    </row>
    <row r="20" spans="1:9" hidden="1" x14ac:dyDescent="0.25">
      <c r="A20" s="556" t="s">
        <v>21</v>
      </c>
      <c r="B20" s="38" t="s">
        <v>65</v>
      </c>
      <c r="C20" s="609"/>
    </row>
    <row r="21" spans="1:9" hidden="1" x14ac:dyDescent="0.25">
      <c r="A21" s="556" t="s">
        <v>21</v>
      </c>
      <c r="B21" s="38" t="s">
        <v>66</v>
      </c>
      <c r="C21" s="609"/>
    </row>
    <row r="22" spans="1:9" hidden="1" x14ac:dyDescent="0.25">
      <c r="A22" s="556" t="s">
        <v>21</v>
      </c>
      <c r="B22" s="38" t="s">
        <v>67</v>
      </c>
      <c r="C22" s="609"/>
    </row>
    <row r="23" spans="1:9" s="16" customFormat="1" ht="22.5" customHeight="1" x14ac:dyDescent="0.25">
      <c r="A23" s="565" t="s">
        <v>10</v>
      </c>
      <c r="B23" s="43" t="s">
        <v>18</v>
      </c>
      <c r="C23" s="608">
        <f>SUM(C24:C34)</f>
        <v>109197</v>
      </c>
      <c r="E23" s="79"/>
      <c r="F23" s="82"/>
      <c r="G23" s="82"/>
      <c r="H23" s="343"/>
      <c r="I23" s="82"/>
    </row>
    <row r="24" spans="1:9" x14ac:dyDescent="0.25">
      <c r="A24" s="556" t="s">
        <v>21</v>
      </c>
      <c r="B24" s="38" t="s">
        <v>24</v>
      </c>
      <c r="C24" s="602">
        <v>69545</v>
      </c>
      <c r="D24" s="348"/>
      <c r="G24" s="343"/>
      <c r="I24" s="343"/>
    </row>
    <row r="25" spans="1:9" x14ac:dyDescent="0.25">
      <c r="A25" s="556" t="s">
        <v>21</v>
      </c>
      <c r="B25" s="38" t="s">
        <v>908</v>
      </c>
      <c r="C25" s="602">
        <v>675</v>
      </c>
      <c r="F25" s="343"/>
      <c r="G25" s="343"/>
      <c r="H25" s="343"/>
      <c r="I25" s="343"/>
    </row>
    <row r="26" spans="1:9" x14ac:dyDescent="0.25">
      <c r="A26" s="556" t="s">
        <v>21</v>
      </c>
      <c r="B26" s="38" t="s">
        <v>895</v>
      </c>
      <c r="C26" s="602">
        <v>680.3</v>
      </c>
      <c r="F26" s="343"/>
      <c r="G26" s="343"/>
      <c r="H26" s="343"/>
      <c r="I26" s="343"/>
    </row>
    <row r="27" spans="1:9" x14ac:dyDescent="0.25">
      <c r="A27" s="556" t="s">
        <v>21</v>
      </c>
      <c r="B27" s="38" t="s">
        <v>62</v>
      </c>
      <c r="C27" s="602">
        <v>360</v>
      </c>
    </row>
    <row r="28" spans="1:9" x14ac:dyDescent="0.25">
      <c r="A28" s="556" t="s">
        <v>21</v>
      </c>
      <c r="B28" s="38" t="s">
        <v>63</v>
      </c>
      <c r="C28" s="602">
        <v>225</v>
      </c>
    </row>
    <row r="29" spans="1:9" x14ac:dyDescent="0.25">
      <c r="A29" s="556" t="s">
        <v>21</v>
      </c>
      <c r="B29" s="38" t="s">
        <v>64</v>
      </c>
      <c r="C29" s="602">
        <v>270</v>
      </c>
    </row>
    <row r="30" spans="1:9" x14ac:dyDescent="0.25">
      <c r="A30" s="556" t="s">
        <v>21</v>
      </c>
      <c r="B30" s="38" t="s">
        <v>896</v>
      </c>
      <c r="C30" s="602">
        <v>2246.4</v>
      </c>
    </row>
    <row r="31" spans="1:9" x14ac:dyDescent="0.25">
      <c r="A31" s="556" t="s">
        <v>21</v>
      </c>
      <c r="B31" s="38" t="s">
        <v>66</v>
      </c>
      <c r="C31" s="602">
        <v>4890</v>
      </c>
    </row>
    <row r="32" spans="1:9" x14ac:dyDescent="0.25">
      <c r="A32" s="556" t="s">
        <v>21</v>
      </c>
      <c r="B32" s="38" t="s">
        <v>67</v>
      </c>
      <c r="C32" s="602">
        <v>27017</v>
      </c>
    </row>
    <row r="33" spans="1:6" x14ac:dyDescent="0.25">
      <c r="A33" s="556" t="s">
        <v>21</v>
      </c>
      <c r="B33" s="38" t="s">
        <v>68</v>
      </c>
      <c r="C33" s="602">
        <v>249</v>
      </c>
    </row>
    <row r="34" spans="1:6" x14ac:dyDescent="0.25">
      <c r="A34" s="556" t="s">
        <v>21</v>
      </c>
      <c r="B34" s="38" t="s">
        <v>69</v>
      </c>
      <c r="C34" s="602">
        <v>3039.3</v>
      </c>
    </row>
    <row r="35" spans="1:6" ht="25.5" customHeight="1" x14ac:dyDescent="0.25">
      <c r="A35" s="565" t="s">
        <v>13</v>
      </c>
      <c r="B35" s="43" t="s">
        <v>19</v>
      </c>
      <c r="C35" s="608">
        <f>C36</f>
        <v>3130</v>
      </c>
    </row>
    <row r="36" spans="1:6" ht="30" customHeight="1" x14ac:dyDescent="0.25">
      <c r="A36" s="556">
        <v>1</v>
      </c>
      <c r="B36" s="38" t="s">
        <v>563</v>
      </c>
      <c r="C36" s="602">
        <v>3130</v>
      </c>
    </row>
    <row r="37" spans="1:6" ht="21.75" customHeight="1" x14ac:dyDescent="0.25">
      <c r="A37" s="559">
        <v>2</v>
      </c>
      <c r="B37" s="603" t="s">
        <v>578</v>
      </c>
      <c r="C37" s="610">
        <f>'Biểu 10'!C63</f>
        <v>0</v>
      </c>
    </row>
    <row r="38" spans="1:6" ht="28.15" customHeight="1" x14ac:dyDescent="0.25">
      <c r="A38" s="565" t="s">
        <v>14</v>
      </c>
      <c r="B38" s="611" t="s">
        <v>33</v>
      </c>
      <c r="C38" s="609"/>
    </row>
    <row r="39" spans="1:6" ht="33.75" customHeight="1" x14ac:dyDescent="0.25">
      <c r="A39" s="565" t="s">
        <v>16</v>
      </c>
      <c r="B39" s="612" t="s">
        <v>342</v>
      </c>
      <c r="C39" s="609">
        <f>'Biểu 10'!C65</f>
        <v>0</v>
      </c>
    </row>
    <row r="40" spans="1:6" ht="22.5" customHeight="1" x14ac:dyDescent="0.25">
      <c r="A40" s="566" t="s">
        <v>39</v>
      </c>
      <c r="B40" s="613" t="s">
        <v>429</v>
      </c>
      <c r="C40" s="1063">
        <f>C41+C42</f>
        <v>60516</v>
      </c>
      <c r="F40" s="343"/>
    </row>
    <row r="41" spans="1:6" ht="22.5" customHeight="1" x14ac:dyDescent="0.25">
      <c r="A41" s="562">
        <v>1</v>
      </c>
      <c r="B41" s="614" t="s">
        <v>600</v>
      </c>
      <c r="C41" s="615"/>
      <c r="F41" s="343"/>
    </row>
    <row r="42" spans="1:6" ht="22.5" customHeight="1" x14ac:dyDescent="0.25">
      <c r="A42" s="562">
        <v>2</v>
      </c>
      <c r="B42" s="614" t="s">
        <v>18</v>
      </c>
      <c r="C42" s="1064">
        <v>60516</v>
      </c>
      <c r="F42" s="343"/>
    </row>
    <row r="43" spans="1:6" ht="22.5" hidden="1" customHeight="1" x14ac:dyDescent="0.25">
      <c r="A43" s="563"/>
      <c r="B43" s="591"/>
      <c r="C43" s="616"/>
      <c r="F43" s="343"/>
    </row>
    <row r="44" spans="1:6" ht="21.6" hidden="1" customHeight="1" x14ac:dyDescent="0.25">
      <c r="A44" s="563" t="s">
        <v>4</v>
      </c>
      <c r="B44" s="601" t="s">
        <v>41</v>
      </c>
      <c r="C44" s="617"/>
    </row>
    <row r="46" spans="1:6" x14ac:dyDescent="0.25">
      <c r="B46" s="1193"/>
      <c r="C46" s="1193"/>
      <c r="D46" s="567"/>
      <c r="E46" s="618"/>
    </row>
    <row r="47" spans="1:6" x14ac:dyDescent="0.25">
      <c r="B47" s="1191"/>
      <c r="C47" s="1191"/>
      <c r="D47" s="32"/>
      <c r="E47" s="619"/>
    </row>
    <row r="48" spans="1:6" x14ac:dyDescent="0.25">
      <c r="C48" s="620"/>
      <c r="D48" s="32"/>
      <c r="E48" s="619"/>
    </row>
    <row r="49" spans="3:5" x14ac:dyDescent="0.25">
      <c r="C49" s="621"/>
      <c r="D49" s="567"/>
      <c r="E49" s="622"/>
    </row>
    <row r="50" spans="3:5" x14ac:dyDescent="0.25">
      <c r="C50" s="189"/>
    </row>
  </sheetData>
  <mergeCells count="7">
    <mergeCell ref="B47:C47"/>
    <mergeCell ref="A2:C2"/>
    <mergeCell ref="A5:A6"/>
    <mergeCell ref="B5:B6"/>
    <mergeCell ref="C5:C6"/>
    <mergeCell ref="B46:C46"/>
    <mergeCell ref="A3:C3"/>
  </mergeCells>
  <printOptions horizontalCentered="1"/>
  <pageMargins left="0.53740157499999996" right="0.143700787" top="0.53740157499999996" bottom="0.53740157499999996" header="0.39370078740157499" footer="0.39370078740157499"/>
  <pageSetup paperSize="9" firstPageNumber="47" orientation="portrait" useFirstPageNumber="1" r:id="rId1"/>
</worksheet>
</file>

<file path=xl/worksheets/sheet1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34"/>
  <sheetViews>
    <sheetView zoomScale="85" zoomScaleNormal="85" zoomScaleSheetLayoutView="115" workbookViewId="0">
      <selection activeCell="Q16" sqref="Q16"/>
    </sheetView>
  </sheetViews>
  <sheetFormatPr defaultRowHeight="15.75" x14ac:dyDescent="0.25"/>
  <cols>
    <col min="1" max="1" width="6.25" style="11" customWidth="1"/>
    <col min="2" max="2" width="30" style="11" customWidth="1"/>
    <col min="3" max="3" width="12.125" style="11" bestFit="1" customWidth="1"/>
    <col min="4" max="4" width="9" style="11"/>
    <col min="5" max="5" width="12.125" style="11" bestFit="1" customWidth="1"/>
    <col min="6" max="6" width="7.625" style="11" customWidth="1"/>
    <col min="7" max="7" width="9" style="11"/>
    <col min="8" max="8" width="8.5" style="11" customWidth="1"/>
    <col min="9" max="12" width="9" style="11"/>
    <col min="13" max="13" width="10.25" style="11" bestFit="1" customWidth="1"/>
    <col min="14" max="16384" width="9" style="11"/>
  </cols>
  <sheetData>
    <row r="1" spans="1:14" ht="24" customHeight="1" x14ac:dyDescent="0.25">
      <c r="A1" s="771" t="str">
        <f>'Biểu 5'!A1</f>
        <v>UBND PHƯỜNG ĐỨC XUÂN</v>
      </c>
      <c r="J1" s="1194" t="s">
        <v>990</v>
      </c>
      <c r="K1" s="1194"/>
      <c r="L1" s="1194"/>
    </row>
    <row r="2" spans="1:14" ht="28.5" customHeight="1" x14ac:dyDescent="0.25">
      <c r="A2" s="1195" t="s">
        <v>907</v>
      </c>
      <c r="B2" s="1195"/>
      <c r="C2" s="1195"/>
      <c r="D2" s="1195"/>
      <c r="E2" s="1195"/>
      <c r="F2" s="1195"/>
      <c r="G2" s="1195"/>
      <c r="H2" s="1195"/>
      <c r="I2" s="1195"/>
      <c r="J2" s="1195"/>
      <c r="K2" s="1195"/>
      <c r="L2" s="1195"/>
    </row>
    <row r="3" spans="1:14" ht="24" customHeight="1" x14ac:dyDescent="0.25">
      <c r="A3" s="1173" t="str">
        <f>'Biểu 5'!A4:D4</f>
        <v>(Kèm theo Quyết định số           /QĐ-UBND ngày 31 tháng 12 năm 2025 của UBND phường Đức Xuân)</v>
      </c>
      <c r="B3" s="1173"/>
      <c r="C3" s="1173"/>
      <c r="D3" s="1173"/>
      <c r="E3" s="1173"/>
      <c r="F3" s="1173"/>
      <c r="G3" s="1173"/>
      <c r="H3" s="1173"/>
      <c r="I3" s="1173"/>
      <c r="J3" s="1173"/>
      <c r="K3" s="1173"/>
      <c r="L3" s="1173"/>
    </row>
    <row r="4" spans="1:14" ht="21.75" customHeight="1" x14ac:dyDescent="0.25">
      <c r="A4" s="13"/>
      <c r="K4" s="1196" t="s">
        <v>6</v>
      </c>
      <c r="L4" s="1196"/>
    </row>
    <row r="5" spans="1:14" ht="50.25" customHeight="1" x14ac:dyDescent="0.25">
      <c r="A5" s="1163" t="s">
        <v>0</v>
      </c>
      <c r="B5" s="1163" t="s">
        <v>52</v>
      </c>
      <c r="C5" s="1163" t="s">
        <v>48</v>
      </c>
      <c r="D5" s="1163" t="s">
        <v>900</v>
      </c>
      <c r="E5" s="1163" t="s">
        <v>901</v>
      </c>
      <c r="F5" s="1163" t="s">
        <v>82</v>
      </c>
      <c r="G5" s="1163" t="s">
        <v>33</v>
      </c>
      <c r="H5" s="1163" t="s">
        <v>902</v>
      </c>
      <c r="I5" s="1163"/>
      <c r="J5" s="1163"/>
      <c r="K5" s="1163"/>
      <c r="L5" s="1163" t="s">
        <v>70</v>
      </c>
    </row>
    <row r="6" spans="1:14" ht="86.25" customHeight="1" x14ac:dyDescent="0.25">
      <c r="A6" s="1163"/>
      <c r="B6" s="1163"/>
      <c r="C6" s="1163"/>
      <c r="D6" s="1163"/>
      <c r="E6" s="1163"/>
      <c r="F6" s="1163"/>
      <c r="G6" s="1163"/>
      <c r="H6" s="140" t="s">
        <v>48</v>
      </c>
      <c r="I6" s="140" t="s">
        <v>22</v>
      </c>
      <c r="J6" s="140" t="s">
        <v>903</v>
      </c>
      <c r="K6" s="140" t="s">
        <v>904</v>
      </c>
      <c r="L6" s="1163"/>
    </row>
    <row r="7" spans="1:14" x14ac:dyDescent="0.25">
      <c r="A7" s="140" t="s">
        <v>2</v>
      </c>
      <c r="B7" s="140" t="s">
        <v>3</v>
      </c>
      <c r="C7" s="140">
        <v>1</v>
      </c>
      <c r="D7" s="140">
        <v>2</v>
      </c>
      <c r="E7" s="140">
        <v>3</v>
      </c>
      <c r="F7" s="140">
        <v>4</v>
      </c>
      <c r="G7" s="140">
        <v>5</v>
      </c>
      <c r="H7" s="140">
        <v>6</v>
      </c>
      <c r="I7" s="140">
        <v>7</v>
      </c>
      <c r="J7" s="140">
        <v>8</v>
      </c>
      <c r="K7" s="140">
        <v>9</v>
      </c>
      <c r="L7" s="140">
        <v>10</v>
      </c>
    </row>
    <row r="8" spans="1:14" ht="21" customHeight="1" x14ac:dyDescent="0.25">
      <c r="A8" s="140"/>
      <c r="B8" s="774" t="s">
        <v>71</v>
      </c>
      <c r="C8" s="895">
        <f>C9+C31</f>
        <v>186318</v>
      </c>
      <c r="D8" s="895">
        <f>D9+D31+D30</f>
        <v>13475</v>
      </c>
      <c r="E8" s="895">
        <f>E9+E30</f>
        <v>109197.00000000001</v>
      </c>
      <c r="F8" s="895">
        <f t="shared" ref="F8:K8" si="0">F9+F30</f>
        <v>3130</v>
      </c>
      <c r="G8" s="895">
        <f t="shared" si="0"/>
        <v>0</v>
      </c>
      <c r="H8" s="895">
        <f t="shared" si="0"/>
        <v>60516</v>
      </c>
      <c r="I8" s="895">
        <f t="shared" si="0"/>
        <v>0</v>
      </c>
      <c r="J8" s="895">
        <f t="shared" si="0"/>
        <v>0</v>
      </c>
      <c r="K8" s="895">
        <f t="shared" si="0"/>
        <v>60516</v>
      </c>
      <c r="L8" s="140"/>
      <c r="M8" s="348"/>
      <c r="N8" s="348"/>
    </row>
    <row r="9" spans="1:14" ht="24.95" customHeight="1" x14ac:dyDescent="0.25">
      <c r="A9" s="140" t="s">
        <v>8</v>
      </c>
      <c r="B9" s="774" t="s">
        <v>72</v>
      </c>
      <c r="C9" s="896">
        <f>C10+C16+C19+C28+C30</f>
        <v>186318</v>
      </c>
      <c r="D9" s="896">
        <f>D10+D16+D19+D28</f>
        <v>12901</v>
      </c>
      <c r="E9" s="896">
        <f>E10+E16+E19+E28</f>
        <v>92840.55</v>
      </c>
      <c r="F9" s="896">
        <f t="shared" ref="F9:K9" si="1">F10+F16+F19+F28</f>
        <v>0</v>
      </c>
      <c r="G9" s="896">
        <f t="shared" si="1"/>
        <v>0</v>
      </c>
      <c r="H9" s="896">
        <f t="shared" si="1"/>
        <v>53197.479999999996</v>
      </c>
      <c r="I9" s="896">
        <f t="shared" si="1"/>
        <v>0</v>
      </c>
      <c r="J9" s="896">
        <f t="shared" si="1"/>
        <v>0</v>
      </c>
      <c r="K9" s="896">
        <f t="shared" si="1"/>
        <v>53197.479999999996</v>
      </c>
      <c r="L9" s="140"/>
      <c r="M9" s="348"/>
    </row>
    <row r="10" spans="1:14" ht="24.95" customHeight="1" x14ac:dyDescent="0.25">
      <c r="A10" s="140">
        <v>1</v>
      </c>
      <c r="B10" s="893" t="s">
        <v>243</v>
      </c>
      <c r="C10" s="897">
        <f>SUM(C11:C15)</f>
        <v>68465.364999999991</v>
      </c>
      <c r="D10" s="897">
        <f>SUM(D11:D15)</f>
        <v>12901</v>
      </c>
      <c r="E10" s="897">
        <f>SUM(E11:E15)</f>
        <v>19073.084999999999</v>
      </c>
      <c r="F10" s="897">
        <f>SUM(F11:F15)</f>
        <v>0</v>
      </c>
      <c r="G10" s="140"/>
      <c r="H10" s="897">
        <f>SUM(H11:H15)</f>
        <v>36491.279999999999</v>
      </c>
      <c r="I10" s="898"/>
      <c r="J10" s="898"/>
      <c r="K10" s="897">
        <f>SUM(K11:K15)</f>
        <v>36491.279999999999</v>
      </c>
      <c r="L10" s="140"/>
    </row>
    <row r="11" spans="1:14" ht="20.100000000000001" customHeight="1" x14ac:dyDescent="0.25">
      <c r="A11" s="777"/>
      <c r="B11" s="894" t="s">
        <v>244</v>
      </c>
      <c r="C11" s="899">
        <f>SUM(D11:H11)+L11</f>
        <v>12752.06</v>
      </c>
      <c r="D11" s="777"/>
      <c r="E11" s="900">
        <f>'Biểu 11'!C10-H11</f>
        <v>7905.2599999999993</v>
      </c>
      <c r="F11" s="901"/>
      <c r="G11" s="777"/>
      <c r="H11" s="902">
        <f>SUM(I11:K11)</f>
        <v>4846.8</v>
      </c>
      <c r="I11" s="902"/>
      <c r="J11" s="902"/>
      <c r="K11" s="900">
        <v>4846.8</v>
      </c>
      <c r="L11" s="777"/>
    </row>
    <row r="12" spans="1:14" ht="20.100000000000001" customHeight="1" x14ac:dyDescent="0.25">
      <c r="A12" s="777"/>
      <c r="B12" s="894" t="s">
        <v>877</v>
      </c>
      <c r="C12" s="899">
        <f>SUM(D12:H12)+L12</f>
        <v>5805.1360000000004</v>
      </c>
      <c r="D12" s="899">
        <f>'Biểu 12 ĐT'!I11</f>
        <v>1500</v>
      </c>
      <c r="E12" s="900">
        <f>'Biểu 11'!C11-H12</f>
        <v>3866.8360000000002</v>
      </c>
      <c r="F12" s="901"/>
      <c r="G12" s="777"/>
      <c r="H12" s="902">
        <f>SUM(I12:K12)</f>
        <v>438.3</v>
      </c>
      <c r="I12" s="902"/>
      <c r="J12" s="902"/>
      <c r="K12" s="900">
        <v>438.3</v>
      </c>
      <c r="L12" s="777"/>
    </row>
    <row r="13" spans="1:14" ht="20.100000000000001" customHeight="1" x14ac:dyDescent="0.25">
      <c r="A13" s="777"/>
      <c r="B13" s="894" t="s">
        <v>878</v>
      </c>
      <c r="C13" s="899">
        <f>SUM(D13:H13)+L13</f>
        <v>24189.05</v>
      </c>
      <c r="D13" s="777"/>
      <c r="E13" s="900">
        <f>'Biểu 11'!C12-H13</f>
        <v>2950.5699999999997</v>
      </c>
      <c r="F13" s="901"/>
      <c r="G13" s="777"/>
      <c r="H13" s="902">
        <f t="shared" ref="H13:H27" si="2">SUM(I13:K13)</f>
        <v>21238.48</v>
      </c>
      <c r="I13" s="902"/>
      <c r="J13" s="902"/>
      <c r="K13" s="900">
        <v>21238.48</v>
      </c>
      <c r="L13" s="777"/>
    </row>
    <row r="14" spans="1:14" ht="20.100000000000001" customHeight="1" x14ac:dyDescent="0.25">
      <c r="A14" s="777"/>
      <c r="B14" s="894" t="s">
        <v>879</v>
      </c>
      <c r="C14" s="899">
        <f>SUM(D14:H14)+L14</f>
        <v>1354.84</v>
      </c>
      <c r="D14" s="777"/>
      <c r="E14" s="900">
        <f>'Biểu 11'!C13-H14</f>
        <v>1354.84</v>
      </c>
      <c r="F14" s="901"/>
      <c r="G14" s="777"/>
      <c r="H14" s="902">
        <f t="shared" si="2"/>
        <v>0</v>
      </c>
      <c r="I14" s="777"/>
      <c r="J14" s="777"/>
      <c r="K14" s="900"/>
      <c r="L14" s="777"/>
    </row>
    <row r="15" spans="1:14" ht="20.100000000000001" customHeight="1" x14ac:dyDescent="0.25">
      <c r="A15" s="777"/>
      <c r="B15" s="296" t="s">
        <v>880</v>
      </c>
      <c r="C15" s="899">
        <f>SUM(D15:H15)+L15</f>
        <v>24364.279000000002</v>
      </c>
      <c r="D15" s="913">
        <f>'Biểu 12 ĐT'!I13+'Biểu 12 ĐT'!I17+'Biểu 12 ĐT'!I18+'Biểu 12 ĐT'!I19+'Biểu 12 ĐT'!I21+'Biểu 12 ĐT'!I22+'Biểu 12 ĐT'!I23+'Biểu 12 ĐT'!I25</f>
        <v>11401</v>
      </c>
      <c r="E15" s="900">
        <f>'Biểu 11'!C14-H15</f>
        <v>2995.5789999999997</v>
      </c>
      <c r="F15" s="901"/>
      <c r="G15" s="777"/>
      <c r="H15" s="902">
        <f t="shared" si="2"/>
        <v>9967.7000000000007</v>
      </c>
      <c r="I15" s="777"/>
      <c r="J15" s="777"/>
      <c r="K15" s="900">
        <v>9967.7000000000007</v>
      </c>
      <c r="L15" s="777"/>
    </row>
    <row r="16" spans="1:14" ht="24.95" customHeight="1" x14ac:dyDescent="0.25">
      <c r="A16" s="140">
        <v>2</v>
      </c>
      <c r="B16" s="893" t="s">
        <v>881</v>
      </c>
      <c r="C16" s="897">
        <f>SUM(C17:C18)</f>
        <v>15960.900000000001</v>
      </c>
      <c r="D16" s="897">
        <f t="shared" ref="D16:L16" si="3">SUM(D17:D18)</f>
        <v>0</v>
      </c>
      <c r="E16" s="897">
        <f t="shared" si="3"/>
        <v>12466.700000000003</v>
      </c>
      <c r="F16" s="897">
        <f t="shared" si="3"/>
        <v>0</v>
      </c>
      <c r="G16" s="897">
        <f t="shared" si="3"/>
        <v>0</v>
      </c>
      <c r="H16" s="897">
        <f t="shared" si="3"/>
        <v>3494.2</v>
      </c>
      <c r="I16" s="897">
        <f t="shared" si="3"/>
        <v>0</v>
      </c>
      <c r="J16" s="897">
        <f t="shared" si="3"/>
        <v>0</v>
      </c>
      <c r="K16" s="897">
        <f t="shared" si="3"/>
        <v>3494.2</v>
      </c>
      <c r="L16" s="897">
        <f t="shared" si="3"/>
        <v>0</v>
      </c>
    </row>
    <row r="17" spans="1:13" ht="20.100000000000001" customHeight="1" x14ac:dyDescent="0.25">
      <c r="A17" s="777"/>
      <c r="B17" s="894" t="s">
        <v>882</v>
      </c>
      <c r="C17" s="899">
        <f>SUM(D17:H17)+L17</f>
        <v>10684.900000000001</v>
      </c>
      <c r="D17" s="777"/>
      <c r="E17" s="900">
        <f>'Biểu 11'!C16-H17</f>
        <v>9228.1000000000022</v>
      </c>
      <c r="F17" s="777"/>
      <c r="G17" s="777"/>
      <c r="H17" s="902">
        <f t="shared" si="2"/>
        <v>1456.8</v>
      </c>
      <c r="I17" s="777"/>
      <c r="J17" s="777"/>
      <c r="K17" s="900">
        <v>1456.8</v>
      </c>
      <c r="L17" s="777"/>
    </row>
    <row r="18" spans="1:13" ht="20.100000000000001" customHeight="1" x14ac:dyDescent="0.25">
      <c r="A18" s="777"/>
      <c r="B18" s="894" t="s">
        <v>905</v>
      </c>
      <c r="C18" s="899">
        <f>SUM(D18:H18)+L18</f>
        <v>5276</v>
      </c>
      <c r="D18" s="777"/>
      <c r="E18" s="900">
        <f>'Biểu 11'!C17-H18</f>
        <v>3238.6</v>
      </c>
      <c r="F18" s="777"/>
      <c r="G18" s="777"/>
      <c r="H18" s="902">
        <f t="shared" si="2"/>
        <v>2037.4</v>
      </c>
      <c r="I18" s="777"/>
      <c r="J18" s="777"/>
      <c r="K18" s="900">
        <v>2037.4</v>
      </c>
      <c r="L18" s="777"/>
    </row>
    <row r="19" spans="1:13" ht="24.95" customHeight="1" x14ac:dyDescent="0.25">
      <c r="A19" s="140">
        <v>3</v>
      </c>
      <c r="B19" s="893" t="s">
        <v>884</v>
      </c>
      <c r="C19" s="897">
        <f>SUM(C20:C27)</f>
        <v>74298.735000000001</v>
      </c>
      <c r="D19" s="140"/>
      <c r="E19" s="897">
        <f>SUM(E20:E27)</f>
        <v>61086.735000000001</v>
      </c>
      <c r="F19" s="897">
        <f t="shared" ref="F19:K19" si="4">SUM(F20:F27)</f>
        <v>0</v>
      </c>
      <c r="G19" s="897">
        <f t="shared" si="4"/>
        <v>0</v>
      </c>
      <c r="H19" s="897">
        <f t="shared" si="4"/>
        <v>13212</v>
      </c>
      <c r="I19" s="897">
        <f t="shared" si="4"/>
        <v>0</v>
      </c>
      <c r="J19" s="897">
        <f t="shared" si="4"/>
        <v>0</v>
      </c>
      <c r="K19" s="897">
        <f t="shared" si="4"/>
        <v>13212</v>
      </c>
      <c r="L19" s="140"/>
    </row>
    <row r="20" spans="1:13" ht="20.100000000000001" customHeight="1" x14ac:dyDescent="0.25">
      <c r="A20" s="777"/>
      <c r="B20" s="894" t="s">
        <v>885</v>
      </c>
      <c r="C20" s="899">
        <f t="shared" ref="C20:C27" si="5">SUM(D20:H20)+L20</f>
        <v>9843.6</v>
      </c>
      <c r="D20" s="777"/>
      <c r="E20" s="900">
        <f>'Biểu 11'!C19-H20</f>
        <v>8920.7000000000007</v>
      </c>
      <c r="F20" s="777"/>
      <c r="G20" s="777"/>
      <c r="H20" s="902">
        <f t="shared" si="2"/>
        <v>922.9</v>
      </c>
      <c r="I20" s="777"/>
      <c r="J20" s="777"/>
      <c r="K20" s="900">
        <v>922.9</v>
      </c>
      <c r="L20" s="777"/>
      <c r="M20" s="348"/>
    </row>
    <row r="21" spans="1:13" ht="20.100000000000001" customHeight="1" x14ac:dyDescent="0.25">
      <c r="A21" s="777"/>
      <c r="B21" s="894" t="s">
        <v>886</v>
      </c>
      <c r="C21" s="899">
        <f t="shared" si="5"/>
        <v>6742.5</v>
      </c>
      <c r="D21" s="777"/>
      <c r="E21" s="900">
        <f>'Biểu 11'!C20-H21</f>
        <v>6005.6</v>
      </c>
      <c r="F21" s="777"/>
      <c r="G21" s="777"/>
      <c r="H21" s="902">
        <f t="shared" si="2"/>
        <v>736.9</v>
      </c>
      <c r="I21" s="777"/>
      <c r="J21" s="777"/>
      <c r="K21" s="900">
        <v>736.9</v>
      </c>
      <c r="L21" s="777"/>
    </row>
    <row r="22" spans="1:13" ht="20.100000000000001" customHeight="1" x14ac:dyDescent="0.25">
      <c r="A22" s="777"/>
      <c r="B22" s="894" t="s">
        <v>887</v>
      </c>
      <c r="C22" s="899">
        <f t="shared" si="5"/>
        <v>5188.3599999999997</v>
      </c>
      <c r="D22" s="777"/>
      <c r="E22" s="900">
        <f>'Biểu 11'!C21-H22</f>
        <v>4540.3599999999997</v>
      </c>
      <c r="F22" s="777"/>
      <c r="G22" s="777"/>
      <c r="H22" s="902">
        <f t="shared" si="2"/>
        <v>648</v>
      </c>
      <c r="I22" s="777"/>
      <c r="J22" s="777"/>
      <c r="K22" s="900">
        <v>648</v>
      </c>
      <c r="L22" s="777"/>
    </row>
    <row r="23" spans="1:13" ht="20.100000000000001" customHeight="1" x14ac:dyDescent="0.25">
      <c r="A23" s="777"/>
      <c r="B23" s="894" t="s">
        <v>888</v>
      </c>
      <c r="C23" s="899">
        <f t="shared" si="5"/>
        <v>7193.3</v>
      </c>
      <c r="D23" s="777"/>
      <c r="E23" s="900">
        <f>'Biểu 11'!C22-H23</f>
        <v>5964.6</v>
      </c>
      <c r="F23" s="777"/>
      <c r="G23" s="777"/>
      <c r="H23" s="902">
        <f t="shared" si="2"/>
        <v>1228.7</v>
      </c>
      <c r="I23" s="777"/>
      <c r="J23" s="777"/>
      <c r="K23" s="900">
        <v>1228.7</v>
      </c>
      <c r="L23" s="777"/>
    </row>
    <row r="24" spans="1:13" ht="20.100000000000001" customHeight="1" x14ac:dyDescent="0.25">
      <c r="A24" s="777"/>
      <c r="B24" s="894" t="s">
        <v>889</v>
      </c>
      <c r="C24" s="899">
        <f t="shared" si="5"/>
        <v>13018.4</v>
      </c>
      <c r="D24" s="777"/>
      <c r="E24" s="900">
        <f>'Biểu 11'!C23-H24</f>
        <v>10533</v>
      </c>
      <c r="F24" s="777"/>
      <c r="G24" s="777"/>
      <c r="H24" s="902">
        <f t="shared" si="2"/>
        <v>2485.4</v>
      </c>
      <c r="I24" s="777"/>
      <c r="J24" s="777"/>
      <c r="K24" s="900">
        <v>2485.4</v>
      </c>
      <c r="L24" s="777"/>
    </row>
    <row r="25" spans="1:13" ht="20.100000000000001" customHeight="1" x14ac:dyDescent="0.25">
      <c r="A25" s="298"/>
      <c r="B25" s="894" t="s">
        <v>890</v>
      </c>
      <c r="C25" s="899">
        <f t="shared" si="5"/>
        <v>10339</v>
      </c>
      <c r="D25" s="298"/>
      <c r="E25" s="900">
        <f>'Biểu 11'!C24-H25</f>
        <v>8308.9</v>
      </c>
      <c r="F25" s="298"/>
      <c r="G25" s="298"/>
      <c r="H25" s="902">
        <f t="shared" si="2"/>
        <v>2030.1</v>
      </c>
      <c r="I25" s="298"/>
      <c r="J25" s="298"/>
      <c r="K25" s="900">
        <v>2030.1</v>
      </c>
      <c r="L25" s="298"/>
    </row>
    <row r="26" spans="1:13" ht="20.100000000000001" customHeight="1" x14ac:dyDescent="0.25">
      <c r="A26" s="298"/>
      <c r="B26" s="894" t="s">
        <v>891</v>
      </c>
      <c r="C26" s="899">
        <f t="shared" si="5"/>
        <v>11196.4</v>
      </c>
      <c r="D26" s="298"/>
      <c r="E26" s="900">
        <f>'Biểu 11'!C25-H26</f>
        <v>8645.5</v>
      </c>
      <c r="F26" s="298"/>
      <c r="G26" s="298"/>
      <c r="H26" s="902">
        <f t="shared" si="2"/>
        <v>2550.9</v>
      </c>
      <c r="I26" s="298"/>
      <c r="J26" s="298"/>
      <c r="K26" s="900">
        <v>2550.9</v>
      </c>
      <c r="L26" s="298"/>
    </row>
    <row r="27" spans="1:13" ht="20.100000000000001" customHeight="1" x14ac:dyDescent="0.25">
      <c r="A27" s="298"/>
      <c r="B27" s="894" t="s">
        <v>892</v>
      </c>
      <c r="C27" s="899">
        <f t="shared" si="5"/>
        <v>10777.174999999999</v>
      </c>
      <c r="D27" s="298"/>
      <c r="E27" s="900">
        <f>'Biểu 11'!C26-H27</f>
        <v>8168.0749999999989</v>
      </c>
      <c r="F27" s="298"/>
      <c r="G27" s="298"/>
      <c r="H27" s="902">
        <f t="shared" si="2"/>
        <v>2609.1</v>
      </c>
      <c r="I27" s="298"/>
      <c r="J27" s="298"/>
      <c r="K27" s="900">
        <v>2609.1</v>
      </c>
      <c r="L27" s="298"/>
    </row>
    <row r="28" spans="1:13" ht="24.95" customHeight="1" x14ac:dyDescent="0.25">
      <c r="A28" s="361">
        <v>4</v>
      </c>
      <c r="B28" s="893" t="s">
        <v>257</v>
      </c>
      <c r="C28" s="903">
        <f>C29</f>
        <v>214.03</v>
      </c>
      <c r="D28" s="361"/>
      <c r="E28" s="903">
        <f>E29</f>
        <v>214.03</v>
      </c>
      <c r="F28" s="361"/>
      <c r="G28" s="361"/>
      <c r="H28" s="361"/>
      <c r="I28" s="361"/>
      <c r="J28" s="361"/>
      <c r="K28" s="904"/>
      <c r="L28" s="361"/>
    </row>
    <row r="29" spans="1:13" ht="20.100000000000001" customHeight="1" x14ac:dyDescent="0.25">
      <c r="A29" s="298"/>
      <c r="B29" s="894" t="s">
        <v>893</v>
      </c>
      <c r="C29" s="899">
        <f>SUM(D29:H29)+L29</f>
        <v>214.03</v>
      </c>
      <c r="D29" s="298"/>
      <c r="E29" s="905">
        <f>'Biểu 11'!C28</f>
        <v>214.03</v>
      </c>
      <c r="F29" s="298"/>
      <c r="G29" s="298"/>
      <c r="H29" s="298"/>
      <c r="I29" s="298"/>
      <c r="J29" s="298"/>
      <c r="K29" s="906"/>
      <c r="L29" s="298"/>
    </row>
    <row r="30" spans="1:13" ht="20.100000000000001" customHeight="1" x14ac:dyDescent="0.25">
      <c r="A30" s="361" t="s">
        <v>10</v>
      </c>
      <c r="B30" s="893" t="s">
        <v>906</v>
      </c>
      <c r="C30" s="907">
        <f>SUM(D30:H30)+L30</f>
        <v>27378.970000000012</v>
      </c>
      <c r="D30" s="908">
        <v>574</v>
      </c>
      <c r="E30" s="909">
        <f>109197-E10-E16-E19-E28</f>
        <v>16356.45000000001</v>
      </c>
      <c r="F30" s="910">
        <v>3130</v>
      </c>
      <c r="G30" s="910"/>
      <c r="H30" s="907">
        <f>60516-'Biểu 10'!H10-'Biểu 10'!H16-'Biểu 10'!H19-'Biểu 10'!H28</f>
        <v>7318.52</v>
      </c>
      <c r="I30" s="910"/>
      <c r="J30" s="910"/>
      <c r="K30" s="1117">
        <v>7318.52</v>
      </c>
      <c r="L30" s="361"/>
      <c r="M30" s="348"/>
    </row>
    <row r="31" spans="1:13" ht="24.95" hidden="1" customHeight="1" x14ac:dyDescent="0.25">
      <c r="A31" s="140" t="s">
        <v>10</v>
      </c>
      <c r="B31" s="774" t="s">
        <v>83</v>
      </c>
      <c r="C31" s="907">
        <f>SUM(D31:H31)+L31</f>
        <v>0</v>
      </c>
      <c r="D31" s="140"/>
      <c r="E31" s="911"/>
      <c r="F31" s="912"/>
      <c r="G31" s="140"/>
      <c r="H31" s="140"/>
      <c r="I31" s="140"/>
      <c r="J31" s="140"/>
      <c r="K31" s="140"/>
      <c r="L31" s="140"/>
      <c r="M31" s="348"/>
    </row>
    <row r="32" spans="1:13" x14ac:dyDescent="0.25">
      <c r="A32" s="780"/>
    </row>
    <row r="33" spans="1:1" x14ac:dyDescent="0.25">
      <c r="A33" s="773"/>
    </row>
    <row r="34" spans="1:1" x14ac:dyDescent="0.25">
      <c r="A34" s="773"/>
    </row>
  </sheetData>
  <mergeCells count="13">
    <mergeCell ref="J1:L1"/>
    <mergeCell ref="A2:L2"/>
    <mergeCell ref="A3:L3"/>
    <mergeCell ref="K4:L4"/>
    <mergeCell ref="F5:F6"/>
    <mergeCell ref="G5:G6"/>
    <mergeCell ref="H5:K5"/>
    <mergeCell ref="L5:L6"/>
    <mergeCell ref="A5:A6"/>
    <mergeCell ref="B5:B6"/>
    <mergeCell ref="C5:C6"/>
    <mergeCell ref="D5:D6"/>
    <mergeCell ref="E5:E6"/>
  </mergeCells>
  <printOptions horizontalCentered="1"/>
  <pageMargins left="0.28740157500000002" right="0.25" top="0.8" bottom="0.68" header="0.39370078740157499" footer="0.39370078740157499"/>
  <pageSetup paperSize="9" firstPageNumber="48" orientation="landscape" useFirstPageNumber="1" r:id="rId1"/>
</worksheet>
</file>

<file path=xl/worksheets/sheet1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T28"/>
  <sheetViews>
    <sheetView view="pageBreakPreview" zoomScaleNormal="100" zoomScaleSheetLayoutView="100" workbookViewId="0">
      <selection activeCell="O1" sqref="O1:R1"/>
    </sheetView>
  </sheetViews>
  <sheetFormatPr defaultRowHeight="15.75" x14ac:dyDescent="0.25"/>
  <cols>
    <col min="1" max="1" width="5.125" style="352" customWidth="1"/>
    <col min="2" max="2" width="27.875" style="352" customWidth="1"/>
    <col min="3" max="3" width="9.75" style="352" customWidth="1"/>
    <col min="4" max="4" width="8.875" style="352" customWidth="1"/>
    <col min="5" max="5" width="10.375" style="352" customWidth="1"/>
    <col min="6" max="6" width="11.25" style="352" customWidth="1"/>
    <col min="7" max="7" width="9.5" style="352" customWidth="1"/>
    <col min="8" max="8" width="7.75" style="352" customWidth="1"/>
    <col min="9" max="9" width="9.875" style="352" customWidth="1"/>
    <col min="10" max="10" width="8.125" style="352" customWidth="1"/>
    <col min="11" max="11" width="9.25" style="352" customWidth="1"/>
    <col min="12" max="13" width="9.375" style="352" customWidth="1"/>
    <col min="14" max="14" width="10.125" style="352" hidden="1" customWidth="1"/>
    <col min="15" max="15" width="10.625" style="352" hidden="1" customWidth="1"/>
    <col min="16" max="16" width="10.875" style="352" customWidth="1"/>
    <col min="17" max="17" width="9.25" style="352" customWidth="1"/>
    <col min="18" max="18" width="9" style="352"/>
    <col min="19" max="19" width="4.625" style="352" customWidth="1"/>
    <col min="20" max="16384" width="9" style="352"/>
  </cols>
  <sheetData>
    <row r="1" spans="1:19" s="11" customFormat="1" ht="17.25" customHeight="1" x14ac:dyDescent="0.25">
      <c r="A1" s="16" t="str">
        <f>'Biểu 5'!A1</f>
        <v>UBND PHƯỜNG ĐỨC XUÂN</v>
      </c>
      <c r="O1" s="1182" t="s">
        <v>991</v>
      </c>
      <c r="P1" s="1182"/>
      <c r="Q1" s="1182"/>
      <c r="R1" s="1182"/>
    </row>
    <row r="2" spans="1:19" s="11" customFormat="1" ht="15.75" customHeight="1" x14ac:dyDescent="0.25">
      <c r="A2" s="16"/>
      <c r="O2" s="1198"/>
      <c r="P2" s="1198"/>
      <c r="Q2" s="1198"/>
    </row>
    <row r="3" spans="1:19" s="11" customFormat="1" ht="26.25" customHeight="1" x14ac:dyDescent="0.25">
      <c r="A3" s="1199" t="s">
        <v>894</v>
      </c>
      <c r="B3" s="1199"/>
      <c r="C3" s="1199"/>
      <c r="D3" s="1199"/>
      <c r="E3" s="1199"/>
      <c r="F3" s="1199"/>
      <c r="G3" s="1199"/>
      <c r="H3" s="1199"/>
      <c r="I3" s="1199"/>
      <c r="J3" s="1199"/>
      <c r="K3" s="1199"/>
      <c r="L3" s="1199"/>
      <c r="M3" s="1199"/>
      <c r="N3" s="1199"/>
      <c r="O3" s="1199"/>
      <c r="P3" s="1199"/>
      <c r="Q3" s="1199"/>
    </row>
    <row r="4" spans="1:19" s="11" customFormat="1" ht="26.25" customHeight="1" x14ac:dyDescent="0.25">
      <c r="A4" s="1139" t="str">
        <f>'Biểu 5'!A4:D4</f>
        <v>(Kèm theo Quyết định số           /QĐ-UBND ngày 31 tháng 12 năm 2025 của UBND phường Đức Xuân)</v>
      </c>
      <c r="B4" s="1139"/>
      <c r="C4" s="1139"/>
      <c r="D4" s="1139"/>
      <c r="E4" s="1139"/>
      <c r="F4" s="1139"/>
      <c r="G4" s="1139"/>
      <c r="H4" s="1139"/>
      <c r="I4" s="1139"/>
      <c r="J4" s="1139"/>
      <c r="K4" s="1139"/>
      <c r="L4" s="1139"/>
      <c r="M4" s="1139"/>
      <c r="N4" s="1139"/>
      <c r="O4" s="1139"/>
      <c r="P4" s="1139"/>
      <c r="Q4" s="1139"/>
    </row>
    <row r="5" spans="1:19" s="11" customFormat="1" ht="26.25" customHeight="1" x14ac:dyDescent="0.25">
      <c r="A5" s="41"/>
      <c r="P5" s="1200" t="s">
        <v>875</v>
      </c>
      <c r="Q5" s="1200"/>
      <c r="R5" s="1200"/>
    </row>
    <row r="6" spans="1:19" s="12" customFormat="1" ht="65.25" customHeight="1" x14ac:dyDescent="0.2">
      <c r="A6" s="1066" t="s">
        <v>0</v>
      </c>
      <c r="B6" s="1066" t="s">
        <v>52</v>
      </c>
      <c r="C6" s="1066" t="s">
        <v>899</v>
      </c>
      <c r="D6" s="1066" t="s">
        <v>897</v>
      </c>
      <c r="E6" s="1066" t="s">
        <v>898</v>
      </c>
      <c r="F6" s="1066" t="s">
        <v>24</v>
      </c>
      <c r="G6" s="1066" t="s">
        <v>876</v>
      </c>
      <c r="H6" s="1066" t="s">
        <v>62</v>
      </c>
      <c r="I6" s="1066" t="s">
        <v>63</v>
      </c>
      <c r="J6" s="1066" t="s">
        <v>64</v>
      </c>
      <c r="K6" s="1066" t="s">
        <v>895</v>
      </c>
      <c r="L6" s="1066" t="s">
        <v>896</v>
      </c>
      <c r="M6" s="1066" t="s">
        <v>66</v>
      </c>
      <c r="N6" s="1197" t="s">
        <v>73</v>
      </c>
      <c r="O6" s="1197"/>
      <c r="P6" s="1066" t="s">
        <v>67</v>
      </c>
      <c r="Q6" s="1066" t="s">
        <v>68</v>
      </c>
      <c r="R6" s="695" t="s">
        <v>579</v>
      </c>
    </row>
    <row r="7" spans="1:19" s="605" customFormat="1" ht="19.5" customHeight="1" x14ac:dyDescent="0.2">
      <c r="A7" s="1067" t="s">
        <v>2</v>
      </c>
      <c r="B7" s="1067" t="s">
        <v>3</v>
      </c>
      <c r="C7" s="1067">
        <v>1</v>
      </c>
      <c r="D7" s="1067">
        <v>2</v>
      </c>
      <c r="E7" s="1067">
        <v>3</v>
      </c>
      <c r="F7" s="1067">
        <v>4</v>
      </c>
      <c r="G7" s="1067">
        <v>5</v>
      </c>
      <c r="H7" s="1067">
        <v>6</v>
      </c>
      <c r="I7" s="1067">
        <v>7</v>
      </c>
      <c r="J7" s="1067">
        <v>8</v>
      </c>
      <c r="K7" s="1067">
        <v>9</v>
      </c>
      <c r="L7" s="1067">
        <v>10</v>
      </c>
      <c r="M7" s="1067">
        <v>11</v>
      </c>
      <c r="N7" s="1067">
        <v>12</v>
      </c>
      <c r="O7" s="1067">
        <v>13</v>
      </c>
      <c r="P7" s="1067">
        <v>14</v>
      </c>
      <c r="Q7" s="1067">
        <v>15</v>
      </c>
      <c r="R7" s="1067">
        <v>16</v>
      </c>
    </row>
    <row r="8" spans="1:19" s="12" customFormat="1" ht="21" customHeight="1" x14ac:dyDescent="0.2">
      <c r="A8" s="1068"/>
      <c r="B8" s="1068" t="s">
        <v>242</v>
      </c>
      <c r="C8" s="1124">
        <f>C9+C15+C18+C27</f>
        <v>146038.03</v>
      </c>
      <c r="D8" s="1124">
        <f>D9+D15+D18+D27</f>
        <v>1124.02</v>
      </c>
      <c r="E8" s="1124">
        <f>E9+E15+E18+E27</f>
        <v>147162.04999999999</v>
      </c>
      <c r="F8" s="1124">
        <f t="shared" ref="F8:R8" si="0">F9+F15+F18+F27</f>
        <v>74366.635000000009</v>
      </c>
      <c r="G8" s="1124">
        <f t="shared" si="0"/>
        <v>4018.3</v>
      </c>
      <c r="H8" s="1124">
        <f t="shared" si="0"/>
        <v>160.58000000000001</v>
      </c>
      <c r="I8" s="1124">
        <f t="shared" si="0"/>
        <v>112.26</v>
      </c>
      <c r="J8" s="1124">
        <f t="shared" si="0"/>
        <v>200</v>
      </c>
      <c r="K8" s="1124">
        <f t="shared" si="0"/>
        <v>160</v>
      </c>
      <c r="L8" s="1124">
        <f t="shared" ref="L8" si="1">L9+L15+L18+L27</f>
        <v>15</v>
      </c>
      <c r="M8" s="1124">
        <f t="shared" si="0"/>
        <v>13319.3</v>
      </c>
      <c r="N8" s="1124">
        <f t="shared" si="0"/>
        <v>0</v>
      </c>
      <c r="O8" s="1124">
        <f t="shared" si="0"/>
        <v>0</v>
      </c>
      <c r="P8" s="1124">
        <f t="shared" si="0"/>
        <v>31153.839</v>
      </c>
      <c r="Q8" s="1124">
        <f t="shared" si="0"/>
        <v>21481.335999999999</v>
      </c>
      <c r="R8" s="1124">
        <f t="shared" si="0"/>
        <v>2174.8000000000002</v>
      </c>
    </row>
    <row r="9" spans="1:19" s="11" customFormat="1" ht="21.95" customHeight="1" x14ac:dyDescent="0.25">
      <c r="A9" s="53" t="s">
        <v>8</v>
      </c>
      <c r="B9" s="1070" t="s">
        <v>243</v>
      </c>
      <c r="C9" s="1069">
        <f t="shared" ref="C9:D9" si="2">SUM(C10:C14)</f>
        <v>55564.364999999998</v>
      </c>
      <c r="D9" s="1069">
        <f t="shared" si="2"/>
        <v>811.34999999999991</v>
      </c>
      <c r="E9" s="1069">
        <f>SUM(E10:E14)</f>
        <v>56375.714999999997</v>
      </c>
      <c r="F9" s="1069">
        <f t="shared" ref="F9:R9" si="3">SUM(F10:F14)</f>
        <v>35</v>
      </c>
      <c r="G9" s="1069">
        <f t="shared" si="3"/>
        <v>3780.5</v>
      </c>
      <c r="H9" s="1069">
        <f t="shared" si="3"/>
        <v>160.58000000000001</v>
      </c>
      <c r="I9" s="1069">
        <f t="shared" si="3"/>
        <v>112.26</v>
      </c>
      <c r="J9" s="1069">
        <f t="shared" si="3"/>
        <v>200</v>
      </c>
      <c r="K9" s="1069">
        <f t="shared" si="3"/>
        <v>100</v>
      </c>
      <c r="L9" s="1069">
        <f t="shared" ref="L9" si="4">SUM(L10:L14)</f>
        <v>15</v>
      </c>
      <c r="M9" s="1069">
        <f t="shared" si="3"/>
        <v>13319.3</v>
      </c>
      <c r="N9" s="1069">
        <f t="shared" si="3"/>
        <v>0</v>
      </c>
      <c r="O9" s="1069">
        <f t="shared" si="3"/>
        <v>0</v>
      </c>
      <c r="P9" s="1069">
        <f t="shared" si="3"/>
        <v>15532.138999999999</v>
      </c>
      <c r="Q9" s="1069">
        <f t="shared" si="3"/>
        <v>21481.335999999999</v>
      </c>
      <c r="R9" s="1069">
        <f t="shared" si="3"/>
        <v>1639.6</v>
      </c>
      <c r="S9" s="348"/>
    </row>
    <row r="10" spans="1:19" s="11" customFormat="1" ht="21.95" customHeight="1" x14ac:dyDescent="0.25">
      <c r="A10" s="1071">
        <v>1</v>
      </c>
      <c r="B10" s="1072" t="s">
        <v>244</v>
      </c>
      <c r="C10" s="1073">
        <f t="shared" ref="C10:C12" si="5">E10-D10</f>
        <v>12752.06</v>
      </c>
      <c r="D10" s="1074">
        <v>318.69</v>
      </c>
      <c r="E10" s="1075">
        <f>SUM(F10:R10)</f>
        <v>13070.75</v>
      </c>
      <c r="F10" s="1075"/>
      <c r="G10" s="1075">
        <v>3780.5</v>
      </c>
      <c r="H10" s="1075"/>
      <c r="I10" s="1075"/>
      <c r="J10" s="1075"/>
      <c r="K10" s="1075"/>
      <c r="L10" s="1075"/>
      <c r="M10" s="1075"/>
      <c r="N10" s="1075"/>
      <c r="O10" s="1075"/>
      <c r="P10" s="1075">
        <v>8529</v>
      </c>
      <c r="Q10" s="1075"/>
      <c r="R10" s="1074">
        <v>761.25</v>
      </c>
    </row>
    <row r="11" spans="1:19" s="11" customFormat="1" ht="21.95" customHeight="1" x14ac:dyDescent="0.25">
      <c r="A11" s="1076">
        <v>2</v>
      </c>
      <c r="B11" s="1077" t="s">
        <v>877</v>
      </c>
      <c r="C11" s="1073">
        <f>E11-D11</f>
        <v>4305.1360000000004</v>
      </c>
      <c r="D11" s="1077">
        <v>119.5</v>
      </c>
      <c r="E11" s="1078">
        <f>SUM(F11:R11)</f>
        <v>4424.6360000000004</v>
      </c>
      <c r="F11" s="1078"/>
      <c r="G11" s="1078"/>
      <c r="H11" s="1078"/>
      <c r="I11" s="1078"/>
      <c r="J11" s="1078"/>
      <c r="K11" s="1078"/>
      <c r="L11" s="1078">
        <v>15</v>
      </c>
      <c r="M11" s="1078">
        <v>589.29999999999995</v>
      </c>
      <c r="N11" s="1078"/>
      <c r="O11" s="1078"/>
      <c r="P11" s="1078">
        <v>3431</v>
      </c>
      <c r="Q11" s="1078">
        <v>69.335999999999999</v>
      </c>
      <c r="R11" s="1077">
        <v>320</v>
      </c>
    </row>
    <row r="12" spans="1:19" s="11" customFormat="1" ht="21.95" customHeight="1" x14ac:dyDescent="0.25">
      <c r="A12" s="1076">
        <v>3</v>
      </c>
      <c r="B12" s="1077" t="s">
        <v>878</v>
      </c>
      <c r="C12" s="1073">
        <f t="shared" si="5"/>
        <v>24189.05</v>
      </c>
      <c r="D12" s="1077">
        <v>97.3</v>
      </c>
      <c r="E12" s="1078">
        <f t="shared" ref="E12:E13" si="6">SUM(F12:R12)</f>
        <v>24286.35</v>
      </c>
      <c r="F12" s="1078">
        <v>35</v>
      </c>
      <c r="G12" s="1078"/>
      <c r="H12" s="1078">
        <v>10</v>
      </c>
      <c r="I12" s="1078"/>
      <c r="J12" s="1078"/>
      <c r="K12" s="1078">
        <v>100</v>
      </c>
      <c r="L12" s="1078"/>
      <c r="M12" s="1078"/>
      <c r="N12" s="1078"/>
      <c r="O12" s="1078"/>
      <c r="P12" s="1078">
        <v>2266.6</v>
      </c>
      <c r="Q12" s="1078">
        <v>21412</v>
      </c>
      <c r="R12" s="1079">
        <v>462.75</v>
      </c>
    </row>
    <row r="13" spans="1:19" s="11" customFormat="1" ht="21.95" customHeight="1" x14ac:dyDescent="0.25">
      <c r="A13" s="1076">
        <v>4</v>
      </c>
      <c r="B13" s="1077" t="s">
        <v>879</v>
      </c>
      <c r="C13" s="1073">
        <f>E13-D13</f>
        <v>1354.84</v>
      </c>
      <c r="D13" s="1077">
        <v>33.56</v>
      </c>
      <c r="E13" s="1078">
        <f t="shared" si="6"/>
        <v>1388.3999999999999</v>
      </c>
      <c r="F13" s="1078"/>
      <c r="G13" s="1078"/>
      <c r="H13" s="1078"/>
      <c r="I13" s="1078"/>
      <c r="J13" s="1078"/>
      <c r="K13" s="1078"/>
      <c r="L13" s="1078"/>
      <c r="M13" s="1078"/>
      <c r="N13" s="1078"/>
      <c r="O13" s="1078"/>
      <c r="P13" s="1078">
        <v>1292.8</v>
      </c>
      <c r="Q13" s="1078"/>
      <c r="R13" s="1080">
        <v>95.6</v>
      </c>
    </row>
    <row r="14" spans="1:19" s="11" customFormat="1" ht="21.95" customHeight="1" x14ac:dyDescent="0.25">
      <c r="A14" s="1082">
        <v>5</v>
      </c>
      <c r="B14" s="1083" t="s">
        <v>880</v>
      </c>
      <c r="C14" s="1084">
        <f>E14-D14</f>
        <v>12963.279</v>
      </c>
      <c r="D14" s="1083">
        <v>242.3</v>
      </c>
      <c r="E14" s="1081">
        <f>SUM(F14:R14)</f>
        <v>13205.579</v>
      </c>
      <c r="F14" s="1081"/>
      <c r="G14" s="1081"/>
      <c r="H14" s="1081">
        <v>150.58000000000001</v>
      </c>
      <c r="I14" s="1081">
        <v>112.26</v>
      </c>
      <c r="J14" s="1081">
        <v>200</v>
      </c>
      <c r="K14" s="1081"/>
      <c r="L14" s="1081"/>
      <c r="M14" s="1081">
        <v>12730</v>
      </c>
      <c r="N14" s="1081"/>
      <c r="O14" s="1081"/>
      <c r="P14" s="1081">
        <v>12.739000000000001</v>
      </c>
      <c r="Q14" s="1081"/>
      <c r="R14" s="1085"/>
    </row>
    <row r="15" spans="1:19" s="11" customFormat="1" ht="21.95" customHeight="1" x14ac:dyDescent="0.25">
      <c r="A15" s="53" t="s">
        <v>10</v>
      </c>
      <c r="B15" s="1070" t="s">
        <v>881</v>
      </c>
      <c r="C15" s="1088">
        <f t="shared" ref="C15:D15" si="7">SUM(C16:C17)</f>
        <v>15960.900000000001</v>
      </c>
      <c r="D15" s="1088">
        <f t="shared" si="7"/>
        <v>256</v>
      </c>
      <c r="E15" s="1088">
        <f>SUM(E16:E17)</f>
        <v>16216.900000000001</v>
      </c>
      <c r="F15" s="1088">
        <f t="shared" ref="F15:R15" si="8">SUM(F16:F17)</f>
        <v>0</v>
      </c>
      <c r="G15" s="1088">
        <f t="shared" si="8"/>
        <v>0</v>
      </c>
      <c r="H15" s="1088">
        <f t="shared" si="8"/>
        <v>0</v>
      </c>
      <c r="I15" s="1088">
        <f t="shared" si="8"/>
        <v>0</v>
      </c>
      <c r="J15" s="1088">
        <f t="shared" si="8"/>
        <v>0</v>
      </c>
      <c r="K15" s="1088">
        <f t="shared" si="8"/>
        <v>60</v>
      </c>
      <c r="L15" s="1088">
        <f t="shared" ref="L15" si="9">SUM(L16:L17)</f>
        <v>0</v>
      </c>
      <c r="M15" s="1088">
        <f t="shared" si="8"/>
        <v>0</v>
      </c>
      <c r="N15" s="1088">
        <f t="shared" si="8"/>
        <v>0</v>
      </c>
      <c r="O15" s="1088">
        <f t="shared" si="8"/>
        <v>0</v>
      </c>
      <c r="P15" s="1088">
        <f t="shared" si="8"/>
        <v>15621.7</v>
      </c>
      <c r="Q15" s="1088">
        <f t="shared" si="8"/>
        <v>0</v>
      </c>
      <c r="R15" s="1088">
        <f t="shared" si="8"/>
        <v>535.20000000000005</v>
      </c>
    </row>
    <row r="16" spans="1:19" s="11" customFormat="1" ht="21.95" customHeight="1" x14ac:dyDescent="0.25">
      <c r="A16" s="1071">
        <v>1</v>
      </c>
      <c r="B16" s="1072" t="s">
        <v>882</v>
      </c>
      <c r="C16" s="1089">
        <f>E16-D16</f>
        <v>10684.900000000001</v>
      </c>
      <c r="D16" s="1072">
        <v>203</v>
      </c>
      <c r="E16" s="1075">
        <f>SUM(F16:M16,P16:R16)</f>
        <v>10887.900000000001</v>
      </c>
      <c r="F16" s="1086"/>
      <c r="G16" s="1086"/>
      <c r="H16" s="1090"/>
      <c r="I16" s="1086"/>
      <c r="J16" s="1086"/>
      <c r="K16" s="1086">
        <v>60</v>
      </c>
      <c r="L16" s="1086"/>
      <c r="M16" s="1086"/>
      <c r="N16" s="1086"/>
      <c r="O16" s="1086"/>
      <c r="P16" s="1075">
        <v>10342.700000000001</v>
      </c>
      <c r="Q16" s="1086"/>
      <c r="R16" s="1087">
        <v>485.2</v>
      </c>
    </row>
    <row r="17" spans="1:20" s="27" customFormat="1" ht="21.95" customHeight="1" x14ac:dyDescent="0.25">
      <c r="A17" s="1082">
        <v>2</v>
      </c>
      <c r="B17" s="1091" t="s">
        <v>883</v>
      </c>
      <c r="C17" s="1092">
        <f>E17-D17</f>
        <v>5276</v>
      </c>
      <c r="D17" s="1091">
        <v>53</v>
      </c>
      <c r="E17" s="1081">
        <f>SUM(F17:M17,P17:R17)</f>
        <v>5329</v>
      </c>
      <c r="F17" s="1081"/>
      <c r="G17" s="1081"/>
      <c r="H17" s="1093"/>
      <c r="I17" s="1081"/>
      <c r="J17" s="1081"/>
      <c r="K17" s="1081"/>
      <c r="L17" s="1081"/>
      <c r="M17" s="1081"/>
      <c r="N17" s="1081"/>
      <c r="O17" s="1081"/>
      <c r="P17" s="1081">
        <v>5279</v>
      </c>
      <c r="Q17" s="1081"/>
      <c r="R17" s="1094">
        <v>50</v>
      </c>
    </row>
    <row r="18" spans="1:20" s="27" customFormat="1" ht="21.95" customHeight="1" x14ac:dyDescent="0.25">
      <c r="A18" s="53" t="s">
        <v>13</v>
      </c>
      <c r="B18" s="1070" t="s">
        <v>884</v>
      </c>
      <c r="C18" s="1095">
        <f t="shared" ref="C18:D18" si="10">SUM(C19:C26)</f>
        <v>74298.735000000001</v>
      </c>
      <c r="D18" s="1095">
        <f t="shared" si="10"/>
        <v>32.9</v>
      </c>
      <c r="E18" s="1095">
        <f>SUM(E19:E26)</f>
        <v>74331.635000000009</v>
      </c>
      <c r="F18" s="1095">
        <f>SUM(F19:F26)</f>
        <v>74331.635000000009</v>
      </c>
      <c r="G18" s="1095">
        <f t="shared" ref="G18:Q18" si="11">SUM(G19:G26)</f>
        <v>0</v>
      </c>
      <c r="H18" s="1095">
        <f t="shared" si="11"/>
        <v>0</v>
      </c>
      <c r="I18" s="1095">
        <f t="shared" si="11"/>
        <v>0</v>
      </c>
      <c r="J18" s="1095">
        <f t="shared" si="11"/>
        <v>0</v>
      </c>
      <c r="K18" s="1095">
        <f t="shared" si="11"/>
        <v>0</v>
      </c>
      <c r="L18" s="1095">
        <f t="shared" ref="L18" si="12">SUM(L19:L26)</f>
        <v>0</v>
      </c>
      <c r="M18" s="1095">
        <f t="shared" si="11"/>
        <v>0</v>
      </c>
      <c r="N18" s="1095">
        <f t="shared" si="11"/>
        <v>0</v>
      </c>
      <c r="O18" s="1095">
        <f t="shared" si="11"/>
        <v>0</v>
      </c>
      <c r="P18" s="1095">
        <f t="shared" si="11"/>
        <v>0</v>
      </c>
      <c r="Q18" s="1095">
        <f t="shared" si="11"/>
        <v>0</v>
      </c>
      <c r="R18" s="1100"/>
      <c r="T18" s="27" t="s">
        <v>241</v>
      </c>
    </row>
    <row r="19" spans="1:20" s="11" customFormat="1" ht="21.95" customHeight="1" x14ac:dyDescent="0.25">
      <c r="A19" s="1071">
        <v>1</v>
      </c>
      <c r="B19" s="1072" t="s">
        <v>885</v>
      </c>
      <c r="C19" s="1073">
        <f t="shared" ref="C19:C24" si="13">E19-D19</f>
        <v>9843.6</v>
      </c>
      <c r="D19" s="1072">
        <v>13.5</v>
      </c>
      <c r="E19" s="1075">
        <f t="shared" ref="E19:E26" si="14">SUM(F19:M19,P19:Q19)</f>
        <v>9857.1</v>
      </c>
      <c r="F19" s="1116">
        <v>9857.1</v>
      </c>
      <c r="G19" s="1090"/>
      <c r="H19" s="1090"/>
      <c r="I19" s="1090"/>
      <c r="J19" s="1090"/>
      <c r="K19" s="1090"/>
      <c r="L19" s="1090"/>
      <c r="M19" s="1090"/>
      <c r="N19" s="1090"/>
      <c r="O19" s="1090"/>
      <c r="P19" s="1090"/>
      <c r="Q19" s="1090"/>
      <c r="R19" s="1087"/>
    </row>
    <row r="20" spans="1:20" s="11" customFormat="1" ht="21.95" customHeight="1" x14ac:dyDescent="0.25">
      <c r="A20" s="1076">
        <v>2</v>
      </c>
      <c r="B20" s="1077" t="s">
        <v>886</v>
      </c>
      <c r="C20" s="1073">
        <f>E20-D20</f>
        <v>6742.5</v>
      </c>
      <c r="D20" s="1077">
        <v>11.6</v>
      </c>
      <c r="E20" s="1078">
        <f>SUM(F20:M20,P20:Q20)</f>
        <v>6754.1</v>
      </c>
      <c r="F20" s="1106">
        <v>6754.1</v>
      </c>
      <c r="G20" s="1102"/>
      <c r="H20" s="1102"/>
      <c r="I20" s="1102"/>
      <c r="J20" s="1102"/>
      <c r="K20" s="1102"/>
      <c r="L20" s="1102"/>
      <c r="M20" s="1102"/>
      <c r="N20" s="1102"/>
      <c r="O20" s="1102"/>
      <c r="P20" s="1102"/>
      <c r="Q20" s="1102"/>
      <c r="R20" s="1080"/>
    </row>
    <row r="21" spans="1:20" s="11" customFormat="1" ht="21.95" customHeight="1" x14ac:dyDescent="0.25">
      <c r="A21" s="1076">
        <v>3</v>
      </c>
      <c r="B21" s="1077" t="s">
        <v>887</v>
      </c>
      <c r="C21" s="1073">
        <f t="shared" si="13"/>
        <v>5188.3599999999997</v>
      </c>
      <c r="D21" s="1077">
        <v>5.5</v>
      </c>
      <c r="E21" s="1078">
        <f t="shared" si="14"/>
        <v>5193.8599999999997</v>
      </c>
      <c r="F21" s="1106">
        <v>5193.8599999999997</v>
      </c>
      <c r="G21" s="1101"/>
      <c r="H21" s="1101"/>
      <c r="I21" s="1101"/>
      <c r="J21" s="1101"/>
      <c r="K21" s="1101"/>
      <c r="L21" s="1101"/>
      <c r="M21" s="1101"/>
      <c r="N21" s="1101"/>
      <c r="O21" s="1101"/>
      <c r="P21" s="1101"/>
      <c r="Q21" s="1101"/>
      <c r="R21" s="1080"/>
    </row>
    <row r="22" spans="1:20" s="11" customFormat="1" ht="21.95" customHeight="1" x14ac:dyDescent="0.25">
      <c r="A22" s="1076">
        <v>4</v>
      </c>
      <c r="B22" s="1077" t="s">
        <v>888</v>
      </c>
      <c r="C22" s="1073">
        <f t="shared" si="13"/>
        <v>7193.3</v>
      </c>
      <c r="D22" s="1077">
        <v>2.2999999999999998</v>
      </c>
      <c r="E22" s="1078">
        <f t="shared" si="14"/>
        <v>7195.6</v>
      </c>
      <c r="F22" s="1106">
        <v>7195.6</v>
      </c>
      <c r="G22" s="1101"/>
      <c r="H22" s="1101"/>
      <c r="I22" s="1101"/>
      <c r="J22" s="1101"/>
      <c r="K22" s="1101"/>
      <c r="L22" s="1101"/>
      <c r="M22" s="1101"/>
      <c r="N22" s="1101"/>
      <c r="O22" s="1101"/>
      <c r="P22" s="1101"/>
      <c r="Q22" s="1101"/>
      <c r="R22" s="1080"/>
    </row>
    <row r="23" spans="1:20" s="11" customFormat="1" ht="21.95" customHeight="1" x14ac:dyDescent="0.25">
      <c r="A23" s="1076">
        <v>5</v>
      </c>
      <c r="B23" s="1077" t="s">
        <v>889</v>
      </c>
      <c r="C23" s="1073">
        <f t="shared" si="13"/>
        <v>13018.4</v>
      </c>
      <c r="D23" s="1077"/>
      <c r="E23" s="1078">
        <f t="shared" si="14"/>
        <v>13018.4</v>
      </c>
      <c r="F23" s="1106">
        <v>13018.4</v>
      </c>
      <c r="G23" s="1101"/>
      <c r="H23" s="1101"/>
      <c r="I23" s="1101"/>
      <c r="J23" s="1101"/>
      <c r="K23" s="1101"/>
      <c r="L23" s="1101"/>
      <c r="M23" s="1101"/>
      <c r="N23" s="1101"/>
      <c r="O23" s="1101"/>
      <c r="P23" s="1101"/>
      <c r="Q23" s="1101"/>
      <c r="R23" s="1080"/>
    </row>
    <row r="24" spans="1:20" s="113" customFormat="1" ht="21.95" customHeight="1" x14ac:dyDescent="0.25">
      <c r="A24" s="1103">
        <v>6</v>
      </c>
      <c r="B24" s="1104" t="s">
        <v>890</v>
      </c>
      <c r="C24" s="1105">
        <f t="shared" si="13"/>
        <v>10339</v>
      </c>
      <c r="D24" s="1104"/>
      <c r="E24" s="1106">
        <f t="shared" si="14"/>
        <v>10339</v>
      </c>
      <c r="F24" s="1106">
        <v>10339</v>
      </c>
      <c r="G24" s="1107"/>
      <c r="H24" s="1107"/>
      <c r="I24" s="1107"/>
      <c r="J24" s="1107"/>
      <c r="K24" s="1107"/>
      <c r="L24" s="1107"/>
      <c r="M24" s="1107"/>
      <c r="N24" s="1107"/>
      <c r="O24" s="1107"/>
      <c r="P24" s="1107"/>
      <c r="Q24" s="1107"/>
      <c r="R24" s="1108"/>
    </row>
    <row r="25" spans="1:20" s="113" customFormat="1" ht="21.95" customHeight="1" x14ac:dyDescent="0.25">
      <c r="A25" s="1103">
        <v>7</v>
      </c>
      <c r="B25" s="1104" t="s">
        <v>891</v>
      </c>
      <c r="C25" s="1105">
        <f>E25-D25</f>
        <v>11196.4</v>
      </c>
      <c r="D25" s="1104"/>
      <c r="E25" s="1106">
        <f t="shared" si="14"/>
        <v>11196.4</v>
      </c>
      <c r="F25" s="1106">
        <v>11196.4</v>
      </c>
      <c r="G25" s="1107"/>
      <c r="H25" s="1107"/>
      <c r="I25" s="1107"/>
      <c r="J25" s="1107"/>
      <c r="K25" s="1107"/>
      <c r="L25" s="1107"/>
      <c r="M25" s="1107"/>
      <c r="N25" s="1107"/>
      <c r="O25" s="1107"/>
      <c r="P25" s="1107"/>
      <c r="Q25" s="1107"/>
      <c r="R25" s="1108"/>
    </row>
    <row r="26" spans="1:20" s="113" customFormat="1" ht="21.95" customHeight="1" x14ac:dyDescent="0.25">
      <c r="A26" s="1110">
        <v>8</v>
      </c>
      <c r="B26" s="1111" t="s">
        <v>892</v>
      </c>
      <c r="C26" s="1112">
        <f>E26-D26</f>
        <v>10777.174999999999</v>
      </c>
      <c r="D26" s="1111"/>
      <c r="E26" s="1113">
        <f t="shared" si="14"/>
        <v>10777.174999999999</v>
      </c>
      <c r="F26" s="1113">
        <v>10777.174999999999</v>
      </c>
      <c r="G26" s="1114"/>
      <c r="H26" s="1114"/>
      <c r="I26" s="1114"/>
      <c r="J26" s="1114"/>
      <c r="K26" s="1114"/>
      <c r="L26" s="1114"/>
      <c r="M26" s="1114"/>
      <c r="N26" s="1114"/>
      <c r="O26" s="1114"/>
      <c r="P26" s="1114"/>
      <c r="Q26" s="1114"/>
      <c r="R26" s="1115"/>
    </row>
    <row r="27" spans="1:20" s="49" customFormat="1" ht="21.95" customHeight="1" x14ac:dyDescent="0.25">
      <c r="A27" s="53" t="s">
        <v>14</v>
      </c>
      <c r="B27" s="1070" t="s">
        <v>255</v>
      </c>
      <c r="C27" s="1095">
        <f t="shared" ref="C27:D27" si="15">SUM(C28)</f>
        <v>214.03</v>
      </c>
      <c r="D27" s="1095">
        <f t="shared" si="15"/>
        <v>23.77</v>
      </c>
      <c r="E27" s="1095">
        <f>SUM(E28)</f>
        <v>237.8</v>
      </c>
      <c r="F27" s="1095">
        <f t="shared" ref="F27:Q27" si="16">SUM(F28)</f>
        <v>0</v>
      </c>
      <c r="G27" s="1095">
        <f t="shared" si="16"/>
        <v>237.8</v>
      </c>
      <c r="H27" s="1095">
        <f t="shared" si="16"/>
        <v>0</v>
      </c>
      <c r="I27" s="1095">
        <f t="shared" si="16"/>
        <v>0</v>
      </c>
      <c r="J27" s="1095">
        <f t="shared" si="16"/>
        <v>0</v>
      </c>
      <c r="K27" s="1095">
        <f t="shared" si="16"/>
        <v>0</v>
      </c>
      <c r="L27" s="1095">
        <f t="shared" si="16"/>
        <v>0</v>
      </c>
      <c r="M27" s="1095">
        <f t="shared" si="16"/>
        <v>0</v>
      </c>
      <c r="N27" s="1095">
        <f t="shared" si="16"/>
        <v>0</v>
      </c>
      <c r="O27" s="1095">
        <f t="shared" si="16"/>
        <v>0</v>
      </c>
      <c r="P27" s="1095">
        <f t="shared" si="16"/>
        <v>0</v>
      </c>
      <c r="Q27" s="1095">
        <f t="shared" si="16"/>
        <v>0</v>
      </c>
      <c r="R27" s="626"/>
    </row>
    <row r="28" spans="1:20" s="27" customFormat="1" ht="21.95" customHeight="1" x14ac:dyDescent="0.25">
      <c r="A28" s="1096">
        <v>1</v>
      </c>
      <c r="B28" s="67" t="s">
        <v>893</v>
      </c>
      <c r="C28" s="1097">
        <f>E28-D28</f>
        <v>214.03</v>
      </c>
      <c r="D28" s="1109">
        <v>23.77</v>
      </c>
      <c r="E28" s="1098">
        <f>SUM(F28:M28,P28:Q28)</f>
        <v>237.8</v>
      </c>
      <c r="F28" s="1099"/>
      <c r="G28" s="1099">
        <v>237.8</v>
      </c>
      <c r="H28" s="1099"/>
      <c r="I28" s="1099"/>
      <c r="J28" s="1099"/>
      <c r="K28" s="1099"/>
      <c r="L28" s="1099"/>
      <c r="M28" s="1099"/>
      <c r="N28" s="1099"/>
      <c r="O28" s="1099"/>
      <c r="P28" s="1099"/>
      <c r="Q28" s="1099"/>
      <c r="R28" s="1100"/>
    </row>
  </sheetData>
  <mergeCells count="6">
    <mergeCell ref="O1:R1"/>
    <mergeCell ref="N6:O6"/>
    <mergeCell ref="O2:Q2"/>
    <mergeCell ref="A3:Q3"/>
    <mergeCell ref="A4:Q4"/>
    <mergeCell ref="P5:R5"/>
  </mergeCells>
  <printOptions horizontalCentered="1"/>
  <pageMargins left="0.35" right="0.5" top="0.53740157499999996" bottom="0.53740157499999996" header="0.39370078740157499" footer="0.39370078740157499"/>
  <pageSetup paperSize="9" scale="78" firstPageNumber="60" orientation="landscape" useFirstPageNumber="1" r:id="rId1"/>
</worksheet>
</file>

<file path=xl/worksheets/sheet1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767"/>
  <sheetViews>
    <sheetView zoomScaleNormal="100" workbookViewId="0">
      <pane xSplit="1" ySplit="7" topLeftCell="B11" activePane="bottomRight" state="frozen"/>
      <selection pane="topRight" activeCell="B1" sqref="B1"/>
      <selection pane="bottomLeft" activeCell="A7" sqref="A7"/>
      <selection pane="bottomRight" activeCell="I2" sqref="I2"/>
    </sheetView>
  </sheetViews>
  <sheetFormatPr defaultColWidth="12.625" defaultRowHeight="16.5" x14ac:dyDescent="0.25"/>
  <cols>
    <col min="1" max="1" width="4" style="858" bestFit="1" customWidth="1"/>
    <col min="2" max="2" width="47.875" style="858" customWidth="1"/>
    <col min="3" max="3" width="10.125" style="858" hidden="1" customWidth="1"/>
    <col min="4" max="4" width="10.875" style="858" customWidth="1"/>
    <col min="5" max="5" width="11.875" style="858" customWidth="1"/>
    <col min="6" max="6" width="11.5" style="858" customWidth="1"/>
    <col min="7" max="7" width="6.75" style="858" customWidth="1"/>
    <col min="8" max="8" width="13.25" style="858" customWidth="1"/>
    <col min="9" max="9" width="11.125" style="869" customWidth="1"/>
    <col min="10" max="10" width="13" style="858" customWidth="1"/>
    <col min="11" max="11" width="12.625" style="858" hidden="1" customWidth="1"/>
    <col min="12" max="12" width="18" style="858" hidden="1" customWidth="1"/>
    <col min="13" max="13" width="41.5" style="858" hidden="1" customWidth="1"/>
    <col min="14" max="14" width="24.75" style="858" hidden="1" customWidth="1"/>
    <col min="15" max="15" width="41.125" style="858" hidden="1" customWidth="1"/>
    <col min="16" max="17" width="12.625" style="858" hidden="1" customWidth="1"/>
    <col min="18" max="18" width="32" style="858" hidden="1" customWidth="1"/>
    <col min="19" max="19" width="45.75" style="858" hidden="1" customWidth="1"/>
    <col min="20" max="22" width="12.625" style="858" hidden="1" customWidth="1"/>
    <col min="23" max="24" width="0" style="858" hidden="1" customWidth="1"/>
    <col min="25" max="16384" width="12.625" style="858"/>
  </cols>
  <sheetData>
    <row r="1" spans="1:26" ht="24.75" customHeight="1" x14ac:dyDescent="0.25">
      <c r="A1" s="1206" t="str">
        <f>'Biểu 5'!A1</f>
        <v>UBND PHƯỜNG ĐỨC XUÂN</v>
      </c>
      <c r="B1" s="1206"/>
      <c r="C1" s="870"/>
      <c r="D1" s="870"/>
      <c r="E1" s="870"/>
      <c r="F1" s="870"/>
      <c r="G1" s="870"/>
      <c r="H1" s="870"/>
      <c r="I1" s="1205" t="s">
        <v>841</v>
      </c>
      <c r="J1" s="1205"/>
    </row>
    <row r="2" spans="1:26" ht="15.75" customHeight="1" x14ac:dyDescent="0.25">
      <c r="A2" s="870"/>
      <c r="B2" s="870"/>
      <c r="C2" s="870"/>
      <c r="D2" s="870"/>
      <c r="E2" s="870"/>
      <c r="F2" s="870"/>
      <c r="G2" s="870"/>
      <c r="H2" s="870"/>
      <c r="I2" s="870"/>
      <c r="J2" s="870"/>
    </row>
    <row r="3" spans="1:26" x14ac:dyDescent="0.25">
      <c r="A3" s="1207" t="s">
        <v>873</v>
      </c>
      <c r="B3" s="1207"/>
      <c r="C3" s="1207"/>
      <c r="D3" s="1207"/>
      <c r="E3" s="1207"/>
      <c r="F3" s="1207"/>
      <c r="G3" s="1207"/>
      <c r="H3" s="1207"/>
      <c r="I3" s="1207"/>
      <c r="J3" s="1207"/>
    </row>
    <row r="4" spans="1:26" x14ac:dyDescent="0.25">
      <c r="A4" s="1208" t="str">
        <f>'Biểu 5'!A4:D4</f>
        <v>(Kèm theo Quyết định số           /QĐ-UBND ngày 31 tháng 12 năm 2025 của UBND phường Đức Xuân)</v>
      </c>
      <c r="B4" s="1208"/>
      <c r="C4" s="1208"/>
      <c r="D4" s="1208"/>
      <c r="E4" s="1208"/>
      <c r="F4" s="1208"/>
      <c r="G4" s="1208"/>
      <c r="H4" s="1208"/>
      <c r="I4" s="1208"/>
      <c r="J4" s="1208"/>
    </row>
    <row r="5" spans="1:26" x14ac:dyDescent="0.25">
      <c r="A5" s="859"/>
      <c r="B5" s="860"/>
      <c r="C5" s="861"/>
      <c r="D5" s="859"/>
      <c r="E5" s="862"/>
      <c r="F5" s="1209" t="s">
        <v>292</v>
      </c>
      <c r="G5" s="1210"/>
      <c r="H5" s="1210"/>
      <c r="I5" s="1210"/>
      <c r="J5" s="1210"/>
    </row>
    <row r="6" spans="1:26" s="719" customFormat="1" ht="33.75" customHeight="1" x14ac:dyDescent="0.25">
      <c r="A6" s="1129" t="s">
        <v>297</v>
      </c>
      <c r="B6" s="1129" t="s">
        <v>848</v>
      </c>
      <c r="C6" s="1129" t="s">
        <v>849</v>
      </c>
      <c r="D6" s="1129" t="s">
        <v>850</v>
      </c>
      <c r="E6" s="1201"/>
      <c r="F6" s="1201"/>
      <c r="G6" s="1201"/>
      <c r="H6" s="1211" t="s">
        <v>851</v>
      </c>
      <c r="I6" s="1214" t="s">
        <v>852</v>
      </c>
      <c r="J6" s="1129" t="s">
        <v>299</v>
      </c>
    </row>
    <row r="7" spans="1:26" s="719" customFormat="1" ht="15.75" x14ac:dyDescent="0.25">
      <c r="A7" s="1129"/>
      <c r="B7" s="1201"/>
      <c r="C7" s="1201"/>
      <c r="D7" s="1129" t="s">
        <v>853</v>
      </c>
      <c r="E7" s="1202" t="s">
        <v>309</v>
      </c>
      <c r="F7" s="1203"/>
      <c r="G7" s="1204"/>
      <c r="H7" s="1212"/>
      <c r="I7" s="1214"/>
      <c r="J7" s="1201"/>
    </row>
    <row r="8" spans="1:26" s="719" customFormat="1" ht="51.75" customHeight="1" x14ac:dyDescent="0.25">
      <c r="A8" s="1129"/>
      <c r="B8" s="1201"/>
      <c r="C8" s="1201"/>
      <c r="D8" s="1201"/>
      <c r="E8" s="871" t="s">
        <v>854</v>
      </c>
      <c r="F8" s="259" t="s">
        <v>855</v>
      </c>
      <c r="G8" s="259" t="s">
        <v>856</v>
      </c>
      <c r="H8" s="1213"/>
      <c r="I8" s="1214"/>
      <c r="J8" s="1201"/>
      <c r="S8" s="719" t="s">
        <v>857</v>
      </c>
    </row>
    <row r="9" spans="1:26" s="876" customFormat="1" ht="22.5" customHeight="1" x14ac:dyDescent="0.25">
      <c r="A9" s="872"/>
      <c r="B9" s="872" t="s">
        <v>71</v>
      </c>
      <c r="C9" s="873"/>
      <c r="D9" s="259"/>
      <c r="E9" s="874">
        <f>+E10+E14</f>
        <v>116342</v>
      </c>
      <c r="F9" s="874">
        <f>+F10+F14</f>
        <v>5842</v>
      </c>
      <c r="G9" s="874">
        <f>+G10+G14</f>
        <v>500</v>
      </c>
      <c r="H9" s="874">
        <f>+H10+H14</f>
        <v>500</v>
      </c>
      <c r="I9" s="874">
        <f>+I10+I14</f>
        <v>13475</v>
      </c>
      <c r="J9" s="875"/>
      <c r="L9" s="877">
        <f>+I9-1431600</f>
        <v>-1418125</v>
      </c>
      <c r="M9" s="878" t="e">
        <f>+#REF!+#REF!+#REF!+#REF!+#REF!+#REF!+#REF!+#REF!+#REF!+#REF!+#REF!+#REF!+#REF!+#REF!</f>
        <v>#REF!</v>
      </c>
      <c r="S9" s="875"/>
    </row>
    <row r="10" spans="1:26" s="876" customFormat="1" ht="24.75" customHeight="1" x14ac:dyDescent="0.25">
      <c r="A10" s="872" t="s">
        <v>2</v>
      </c>
      <c r="B10" s="879" t="s">
        <v>858</v>
      </c>
      <c r="C10" s="873"/>
      <c r="D10" s="259"/>
      <c r="E10" s="874">
        <f>SUM(E11)</f>
        <v>6342</v>
      </c>
      <c r="F10" s="874">
        <f t="shared" ref="F10:H10" si="0">SUM(F11)</f>
        <v>5842</v>
      </c>
      <c r="G10" s="874">
        <f t="shared" si="0"/>
        <v>500</v>
      </c>
      <c r="H10" s="874">
        <f t="shared" si="0"/>
        <v>500</v>
      </c>
      <c r="I10" s="874">
        <f>SUM(I11:I13)</f>
        <v>2000</v>
      </c>
      <c r="J10" s="875"/>
      <c r="L10" s="877"/>
      <c r="M10" s="878"/>
      <c r="S10" s="875"/>
      <c r="Z10" s="877"/>
    </row>
    <row r="11" spans="1:26" s="113" customFormat="1" ht="21" customHeight="1" x14ac:dyDescent="0.25">
      <c r="A11" s="183">
        <v>1</v>
      </c>
      <c r="B11" s="172" t="s">
        <v>859</v>
      </c>
      <c r="C11" s="880"/>
      <c r="D11" s="84"/>
      <c r="E11" s="881">
        <v>6342</v>
      </c>
      <c r="F11" s="881">
        <f>+E11-G11</f>
        <v>5842</v>
      </c>
      <c r="G11" s="881">
        <v>500</v>
      </c>
      <c r="H11" s="881">
        <f>+G11</f>
        <v>500</v>
      </c>
      <c r="I11" s="881">
        <v>1500</v>
      </c>
      <c r="J11" s="882"/>
      <c r="L11" s="883"/>
      <c r="M11" s="256"/>
      <c r="S11" s="884"/>
    </row>
    <row r="12" spans="1:26" s="721" customFormat="1" ht="21" customHeight="1" x14ac:dyDescent="0.25">
      <c r="A12" s="724"/>
      <c r="B12" s="885" t="s">
        <v>860</v>
      </c>
      <c r="C12" s="886"/>
      <c r="D12" s="723"/>
      <c r="E12" s="887"/>
      <c r="F12" s="887"/>
      <c r="G12" s="887"/>
      <c r="H12" s="887"/>
      <c r="I12" s="887"/>
      <c r="J12" s="888"/>
      <c r="L12" s="889"/>
      <c r="M12" s="890"/>
      <c r="S12" s="888"/>
    </row>
    <row r="13" spans="1:26" s="113" customFormat="1" ht="21" customHeight="1" x14ac:dyDescent="0.25">
      <c r="A13" s="183">
        <v>2</v>
      </c>
      <c r="B13" s="172" t="s">
        <v>861</v>
      </c>
      <c r="C13" s="880"/>
      <c r="D13" s="84"/>
      <c r="E13" s="881">
        <v>70000</v>
      </c>
      <c r="F13" s="881"/>
      <c r="G13" s="881"/>
      <c r="H13" s="881"/>
      <c r="I13" s="881">
        <v>500</v>
      </c>
      <c r="J13" s="882"/>
      <c r="L13" s="883"/>
      <c r="M13" s="256"/>
      <c r="S13" s="884"/>
    </row>
    <row r="14" spans="1:26" s="876" customFormat="1" ht="21" customHeight="1" x14ac:dyDescent="0.25">
      <c r="A14" s="872" t="s">
        <v>3</v>
      </c>
      <c r="B14" s="879" t="s">
        <v>862</v>
      </c>
      <c r="C14" s="873"/>
      <c r="D14" s="259"/>
      <c r="E14" s="874">
        <f>SUM(E15:E18)</f>
        <v>110000</v>
      </c>
      <c r="F14" s="874">
        <f>SUM(F15:F18)</f>
        <v>0</v>
      </c>
      <c r="G14" s="874">
        <f>SUM(G15:G18)</f>
        <v>0</v>
      </c>
      <c r="H14" s="874">
        <f>SUM(H15:H18)</f>
        <v>0</v>
      </c>
      <c r="I14" s="874">
        <f>SUM(I15:I26)</f>
        <v>11475</v>
      </c>
      <c r="J14" s="875"/>
      <c r="L14" s="877"/>
      <c r="M14" s="878"/>
      <c r="S14" s="875"/>
      <c r="Z14" s="877"/>
    </row>
    <row r="15" spans="1:26" s="721" customFormat="1" ht="21" customHeight="1" x14ac:dyDescent="0.25">
      <c r="A15" s="724"/>
      <c r="B15" s="885" t="s">
        <v>860</v>
      </c>
      <c r="C15" s="886"/>
      <c r="D15" s="723"/>
      <c r="E15" s="887"/>
      <c r="F15" s="887"/>
      <c r="G15" s="887"/>
      <c r="H15" s="887"/>
      <c r="I15" s="887"/>
      <c r="J15" s="888"/>
      <c r="L15" s="889"/>
      <c r="M15" s="890"/>
      <c r="S15" s="888"/>
      <c r="Z15" s="889"/>
    </row>
    <row r="16" spans="1:26" s="876" customFormat="1" ht="21" customHeight="1" x14ac:dyDescent="0.25">
      <c r="A16" s="872" t="s">
        <v>8</v>
      </c>
      <c r="B16" s="879" t="s">
        <v>863</v>
      </c>
      <c r="C16" s="873"/>
      <c r="D16" s="259"/>
      <c r="E16" s="874"/>
      <c r="F16" s="874"/>
      <c r="G16" s="874"/>
      <c r="H16" s="874"/>
      <c r="I16" s="874"/>
      <c r="J16" s="875"/>
      <c r="L16" s="877"/>
      <c r="M16" s="878"/>
      <c r="S16" s="875"/>
    </row>
    <row r="17" spans="1:26" s="721" customFormat="1" ht="21" customHeight="1" x14ac:dyDescent="0.25">
      <c r="A17" s="183">
        <v>1</v>
      </c>
      <c r="B17" s="172" t="s">
        <v>861</v>
      </c>
      <c r="C17" s="886"/>
      <c r="D17" s="723"/>
      <c r="E17" s="881">
        <v>70000</v>
      </c>
      <c r="F17" s="881"/>
      <c r="G17" s="881"/>
      <c r="H17" s="881"/>
      <c r="I17" s="881">
        <v>2000</v>
      </c>
      <c r="J17" s="888"/>
      <c r="L17" s="889"/>
      <c r="M17" s="890"/>
      <c r="S17" s="888"/>
    </row>
    <row r="18" spans="1:26" s="721" customFormat="1" ht="31.5" x14ac:dyDescent="0.25">
      <c r="A18" s="183">
        <v>2</v>
      </c>
      <c r="B18" s="891" t="s">
        <v>864</v>
      </c>
      <c r="C18" s="886"/>
      <c r="D18" s="723"/>
      <c r="E18" s="881">
        <v>40000</v>
      </c>
      <c r="F18" s="881"/>
      <c r="G18" s="881"/>
      <c r="H18" s="881"/>
      <c r="I18" s="881">
        <v>2426</v>
      </c>
      <c r="J18" s="888"/>
      <c r="L18" s="889"/>
      <c r="M18" s="890"/>
      <c r="S18" s="888"/>
      <c r="Z18" s="889"/>
    </row>
    <row r="19" spans="1:26" s="721" customFormat="1" ht="31.5" x14ac:dyDescent="0.25">
      <c r="A19" s="183">
        <v>3</v>
      </c>
      <c r="B19" s="891" t="s">
        <v>865</v>
      </c>
      <c r="C19" s="886"/>
      <c r="D19" s="723"/>
      <c r="E19" s="881">
        <v>35000</v>
      </c>
      <c r="F19" s="881"/>
      <c r="G19" s="881"/>
      <c r="H19" s="881"/>
      <c r="I19" s="881">
        <v>2000</v>
      </c>
      <c r="J19" s="888"/>
      <c r="L19" s="889"/>
      <c r="M19" s="890"/>
      <c r="S19" s="888"/>
    </row>
    <row r="20" spans="1:26" s="876" customFormat="1" ht="15.75" x14ac:dyDescent="0.25">
      <c r="A20" s="872" t="s">
        <v>10</v>
      </c>
      <c r="B20" s="879" t="s">
        <v>866</v>
      </c>
      <c r="C20" s="873"/>
      <c r="D20" s="259"/>
      <c r="E20" s="881"/>
      <c r="F20" s="874"/>
      <c r="G20" s="874"/>
      <c r="H20" s="874"/>
      <c r="I20" s="874"/>
      <c r="J20" s="888"/>
      <c r="L20" s="877"/>
      <c r="M20" s="878"/>
      <c r="S20" s="875"/>
    </row>
    <row r="21" spans="1:26" s="876" customFormat="1" ht="27" customHeight="1" x14ac:dyDescent="0.25">
      <c r="A21" s="183">
        <v>1</v>
      </c>
      <c r="B21" s="172" t="s">
        <v>867</v>
      </c>
      <c r="C21" s="873"/>
      <c r="D21" s="259"/>
      <c r="E21" s="881">
        <v>60000</v>
      </c>
      <c r="F21" s="874"/>
      <c r="G21" s="874"/>
      <c r="H21" s="874"/>
      <c r="I21" s="881">
        <v>500</v>
      </c>
      <c r="J21" s="888"/>
      <c r="L21" s="877"/>
      <c r="M21" s="878"/>
      <c r="S21" s="875"/>
    </row>
    <row r="22" spans="1:26" s="721" customFormat="1" ht="31.5" x14ac:dyDescent="0.25">
      <c r="A22" s="183">
        <v>2</v>
      </c>
      <c r="B22" s="172" t="s">
        <v>868</v>
      </c>
      <c r="C22" s="886"/>
      <c r="D22" s="723"/>
      <c r="E22" s="881">
        <v>19500</v>
      </c>
      <c r="F22" s="881"/>
      <c r="G22" s="881"/>
      <c r="H22" s="881"/>
      <c r="I22" s="881">
        <v>2675</v>
      </c>
      <c r="J22" s="888"/>
      <c r="L22" s="889"/>
      <c r="M22" s="890"/>
      <c r="S22" s="888"/>
    </row>
    <row r="23" spans="1:26" s="721" customFormat="1" ht="31.5" x14ac:dyDescent="0.25">
      <c r="A23" s="183">
        <v>3</v>
      </c>
      <c r="B23" s="172" t="s">
        <v>869</v>
      </c>
      <c r="C23" s="886"/>
      <c r="D23" s="723"/>
      <c r="E23" s="881">
        <v>18000</v>
      </c>
      <c r="F23" s="881"/>
      <c r="G23" s="881"/>
      <c r="H23" s="881"/>
      <c r="I23" s="881">
        <v>500</v>
      </c>
      <c r="J23" s="888"/>
      <c r="L23" s="889"/>
      <c r="M23" s="890"/>
      <c r="S23" s="888"/>
    </row>
    <row r="24" spans="1:26" s="721" customFormat="1" ht="26.25" customHeight="1" x14ac:dyDescent="0.25">
      <c r="A24" s="872" t="s">
        <v>13</v>
      </c>
      <c r="B24" s="879" t="s">
        <v>870</v>
      </c>
      <c r="C24" s="886"/>
      <c r="D24" s="723"/>
      <c r="E24" s="881"/>
      <c r="F24" s="881"/>
      <c r="G24" s="881"/>
      <c r="H24" s="881"/>
      <c r="I24" s="881"/>
      <c r="J24" s="888"/>
      <c r="L24" s="889"/>
      <c r="M24" s="890"/>
      <c r="S24" s="888"/>
    </row>
    <row r="25" spans="1:26" s="721" customFormat="1" ht="36.75" customHeight="1" x14ac:dyDescent="0.25">
      <c r="A25" s="183">
        <v>1</v>
      </c>
      <c r="B25" s="172" t="s">
        <v>871</v>
      </c>
      <c r="C25" s="886"/>
      <c r="D25" s="723"/>
      <c r="E25" s="881">
        <v>28000</v>
      </c>
      <c r="F25" s="881"/>
      <c r="G25" s="881"/>
      <c r="H25" s="881"/>
      <c r="I25" s="881">
        <v>800</v>
      </c>
      <c r="J25" s="888"/>
      <c r="L25" s="889"/>
      <c r="M25" s="890"/>
      <c r="S25" s="888"/>
    </row>
    <row r="26" spans="1:26" s="721" customFormat="1" ht="38.25" customHeight="1" x14ac:dyDescent="0.25">
      <c r="A26" s="872" t="s">
        <v>14</v>
      </c>
      <c r="B26" s="879" t="s">
        <v>872</v>
      </c>
      <c r="C26" s="886"/>
      <c r="D26" s="723"/>
      <c r="E26" s="881"/>
      <c r="F26" s="881"/>
      <c r="G26" s="881"/>
      <c r="H26" s="881"/>
      <c r="I26" s="881">
        <v>574</v>
      </c>
      <c r="J26" s="888"/>
      <c r="L26" s="889"/>
      <c r="M26" s="890"/>
      <c r="S26" s="888"/>
    </row>
    <row r="27" spans="1:26" x14ac:dyDescent="0.25">
      <c r="A27" s="859"/>
      <c r="B27" s="860"/>
      <c r="C27" s="861"/>
      <c r="D27" s="859"/>
      <c r="E27" s="862"/>
      <c r="F27" s="862"/>
      <c r="G27" s="862"/>
      <c r="H27" s="864"/>
      <c r="I27" s="865"/>
      <c r="J27" s="859"/>
      <c r="O27" s="863" t="e">
        <f>+#REF!+#REF!+#REF!</f>
        <v>#REF!</v>
      </c>
    </row>
    <row r="28" spans="1:26" x14ac:dyDescent="0.25">
      <c r="A28" s="859"/>
      <c r="B28" s="860"/>
      <c r="C28" s="861"/>
      <c r="D28" s="859"/>
      <c r="E28" s="862"/>
      <c r="F28" s="862"/>
      <c r="G28" s="862"/>
      <c r="H28" s="864"/>
      <c r="I28" s="865"/>
      <c r="J28" s="859"/>
    </row>
    <row r="29" spans="1:26" x14ac:dyDescent="0.25">
      <c r="A29" s="859"/>
      <c r="B29" s="860"/>
      <c r="C29" s="861"/>
      <c r="D29" s="859"/>
      <c r="E29" s="862"/>
      <c r="F29" s="862"/>
      <c r="G29" s="862"/>
      <c r="H29" s="864"/>
      <c r="I29" s="865"/>
      <c r="J29" s="859"/>
      <c r="N29" s="866"/>
    </row>
    <row r="30" spans="1:26" x14ac:dyDescent="0.25">
      <c r="A30" s="859"/>
      <c r="B30" s="860"/>
      <c r="C30" s="861"/>
      <c r="D30" s="859"/>
      <c r="E30" s="862"/>
      <c r="F30" s="862"/>
      <c r="G30" s="862"/>
      <c r="H30" s="864"/>
      <c r="I30" s="865"/>
      <c r="J30" s="859"/>
      <c r="L30" s="867"/>
      <c r="M30" s="868"/>
      <c r="N30" s="863"/>
      <c r="O30" s="863"/>
    </row>
    <row r="31" spans="1:26" x14ac:dyDescent="0.25">
      <c r="A31" s="859"/>
      <c r="B31" s="860"/>
      <c r="C31" s="861"/>
      <c r="D31" s="859"/>
      <c r="E31" s="862"/>
      <c r="F31" s="862"/>
      <c r="G31" s="862"/>
      <c r="H31" s="864"/>
      <c r="I31" s="865"/>
      <c r="J31" s="859"/>
      <c r="L31" s="867"/>
      <c r="M31" s="868"/>
      <c r="N31" s="863"/>
      <c r="O31" s="863"/>
    </row>
    <row r="32" spans="1:26" x14ac:dyDescent="0.25">
      <c r="A32" s="859"/>
      <c r="B32" s="860"/>
      <c r="C32" s="861"/>
      <c r="D32" s="859"/>
      <c r="E32" s="862"/>
      <c r="F32" s="862"/>
      <c r="G32" s="862"/>
      <c r="H32" s="864"/>
      <c r="I32" s="865"/>
      <c r="J32" s="859"/>
      <c r="L32" s="867"/>
      <c r="M32" s="868"/>
      <c r="N32" s="863"/>
      <c r="O32" s="863"/>
    </row>
    <row r="33" spans="1:15" x14ac:dyDescent="0.25">
      <c r="A33" s="859"/>
      <c r="B33" s="860"/>
      <c r="C33" s="861"/>
      <c r="D33" s="859"/>
      <c r="E33" s="862"/>
      <c r="F33" s="862"/>
      <c r="G33" s="862"/>
      <c r="H33" s="864"/>
      <c r="I33" s="865"/>
      <c r="J33" s="859"/>
      <c r="O33" s="863"/>
    </row>
    <row r="34" spans="1:15" x14ac:dyDescent="0.25">
      <c r="A34" s="859"/>
      <c r="B34" s="860"/>
      <c r="C34" s="861"/>
      <c r="D34" s="859"/>
      <c r="E34" s="862"/>
      <c r="F34" s="862"/>
      <c r="G34" s="862"/>
      <c r="H34" s="864"/>
      <c r="I34" s="865"/>
      <c r="J34" s="859"/>
    </row>
    <row r="35" spans="1:15" x14ac:dyDescent="0.25">
      <c r="A35" s="859"/>
      <c r="B35" s="860"/>
      <c r="C35" s="861"/>
      <c r="D35" s="859"/>
      <c r="E35" s="862"/>
      <c r="F35" s="862"/>
      <c r="G35" s="862"/>
      <c r="H35" s="864"/>
      <c r="I35" s="865"/>
      <c r="J35" s="859"/>
    </row>
    <row r="36" spans="1:15" x14ac:dyDescent="0.25">
      <c r="A36" s="859"/>
      <c r="B36" s="860"/>
      <c r="C36" s="861"/>
      <c r="D36" s="859"/>
      <c r="E36" s="862"/>
      <c r="F36" s="862"/>
      <c r="G36" s="862"/>
      <c r="H36" s="864"/>
      <c r="I36" s="865"/>
      <c r="J36" s="859"/>
    </row>
    <row r="37" spans="1:15" x14ac:dyDescent="0.25">
      <c r="A37" s="859"/>
      <c r="B37" s="860"/>
      <c r="C37" s="861"/>
      <c r="D37" s="859"/>
      <c r="E37" s="862"/>
      <c r="F37" s="862"/>
      <c r="G37" s="862"/>
      <c r="H37" s="864"/>
      <c r="I37" s="865"/>
      <c r="J37" s="859"/>
    </row>
    <row r="38" spans="1:15" x14ac:dyDescent="0.25">
      <c r="A38" s="859"/>
      <c r="B38" s="860"/>
      <c r="C38" s="861"/>
      <c r="D38" s="859"/>
      <c r="E38" s="862"/>
      <c r="F38" s="862"/>
      <c r="G38" s="862"/>
      <c r="H38" s="864"/>
      <c r="I38" s="865"/>
      <c r="J38" s="859"/>
    </row>
    <row r="39" spans="1:15" x14ac:dyDescent="0.25">
      <c r="A39" s="859"/>
      <c r="B39" s="860"/>
      <c r="C39" s="861"/>
      <c r="D39" s="859"/>
      <c r="E39" s="862"/>
      <c r="F39" s="862"/>
      <c r="G39" s="862"/>
      <c r="H39" s="864"/>
      <c r="I39" s="865"/>
      <c r="J39" s="859"/>
    </row>
    <row r="40" spans="1:15" x14ac:dyDescent="0.25">
      <c r="A40" s="859"/>
      <c r="B40" s="860"/>
      <c r="C40" s="861"/>
      <c r="D40" s="859"/>
      <c r="E40" s="862"/>
      <c r="F40" s="862"/>
      <c r="G40" s="862"/>
      <c r="H40" s="864"/>
      <c r="I40" s="865"/>
      <c r="J40" s="859"/>
    </row>
    <row r="41" spans="1:15" x14ac:dyDescent="0.25">
      <c r="A41" s="859"/>
      <c r="B41" s="860"/>
      <c r="C41" s="861"/>
      <c r="D41" s="859"/>
      <c r="E41" s="862"/>
      <c r="F41" s="862"/>
      <c r="G41" s="862"/>
      <c r="H41" s="864"/>
      <c r="I41" s="865"/>
      <c r="J41" s="859"/>
    </row>
    <row r="42" spans="1:15" x14ac:dyDescent="0.25">
      <c r="A42" s="859"/>
      <c r="B42" s="860"/>
      <c r="C42" s="861"/>
      <c r="D42" s="859"/>
      <c r="E42" s="862"/>
      <c r="F42" s="862"/>
      <c r="G42" s="862"/>
      <c r="H42" s="864"/>
      <c r="I42" s="865"/>
      <c r="J42" s="859"/>
    </row>
    <row r="43" spans="1:15" x14ac:dyDescent="0.25">
      <c r="A43" s="859"/>
      <c r="B43" s="860"/>
      <c r="C43" s="861"/>
      <c r="D43" s="859"/>
      <c r="E43" s="862"/>
      <c r="F43" s="862"/>
      <c r="G43" s="862"/>
      <c r="H43" s="864"/>
      <c r="I43" s="865"/>
      <c r="J43" s="859"/>
    </row>
    <row r="44" spans="1:15" x14ac:dyDescent="0.25">
      <c r="A44" s="859"/>
      <c r="B44" s="860"/>
      <c r="C44" s="861"/>
      <c r="D44" s="859"/>
      <c r="E44" s="862"/>
      <c r="F44" s="862"/>
      <c r="G44" s="862"/>
      <c r="H44" s="864"/>
      <c r="I44" s="865"/>
      <c r="J44" s="859"/>
    </row>
    <row r="45" spans="1:15" x14ac:dyDescent="0.25">
      <c r="A45" s="859"/>
      <c r="B45" s="860"/>
      <c r="C45" s="861"/>
      <c r="D45" s="859"/>
      <c r="E45" s="862"/>
      <c r="F45" s="862"/>
      <c r="G45" s="862"/>
      <c r="H45" s="864"/>
      <c r="I45" s="865"/>
      <c r="J45" s="859"/>
    </row>
    <row r="46" spans="1:15" x14ac:dyDescent="0.25">
      <c r="A46" s="859"/>
      <c r="B46" s="860"/>
      <c r="C46" s="861"/>
      <c r="D46" s="859"/>
      <c r="E46" s="862"/>
      <c r="F46" s="862"/>
      <c r="G46" s="862"/>
      <c r="H46" s="864"/>
      <c r="I46" s="865"/>
      <c r="J46" s="859"/>
    </row>
    <row r="47" spans="1:15" x14ac:dyDescent="0.25">
      <c r="A47" s="859"/>
      <c r="B47" s="860"/>
      <c r="C47" s="861"/>
      <c r="D47" s="859"/>
      <c r="E47" s="862"/>
      <c r="F47" s="862"/>
      <c r="G47" s="862"/>
      <c r="H47" s="864"/>
      <c r="I47" s="865"/>
      <c r="J47" s="859"/>
    </row>
    <row r="48" spans="1:15" x14ac:dyDescent="0.25">
      <c r="A48" s="859"/>
      <c r="B48" s="860"/>
      <c r="C48" s="861"/>
      <c r="D48" s="859"/>
      <c r="E48" s="862"/>
      <c r="F48" s="862"/>
      <c r="G48" s="862"/>
      <c r="H48" s="864"/>
      <c r="I48" s="865"/>
      <c r="J48" s="859"/>
    </row>
    <row r="49" spans="1:10" x14ac:dyDescent="0.25">
      <c r="A49" s="859"/>
      <c r="B49" s="860"/>
      <c r="C49" s="861"/>
      <c r="D49" s="859"/>
      <c r="E49" s="862"/>
      <c r="F49" s="862"/>
      <c r="G49" s="862"/>
      <c r="H49" s="864"/>
      <c r="I49" s="865"/>
      <c r="J49" s="859"/>
    </row>
    <row r="50" spans="1:10" x14ac:dyDescent="0.25">
      <c r="A50" s="859"/>
      <c r="B50" s="860"/>
      <c r="C50" s="861"/>
      <c r="D50" s="859"/>
      <c r="E50" s="862"/>
      <c r="F50" s="862"/>
      <c r="G50" s="862"/>
      <c r="H50" s="864"/>
      <c r="I50" s="865"/>
      <c r="J50" s="859"/>
    </row>
    <row r="51" spans="1:10" x14ac:dyDescent="0.25">
      <c r="A51" s="859"/>
      <c r="B51" s="860"/>
      <c r="C51" s="861"/>
      <c r="D51" s="859"/>
      <c r="E51" s="862"/>
      <c r="F51" s="862"/>
      <c r="G51" s="862"/>
      <c r="H51" s="864"/>
      <c r="I51" s="865"/>
      <c r="J51" s="859"/>
    </row>
    <row r="52" spans="1:10" x14ac:dyDescent="0.25">
      <c r="A52" s="859"/>
      <c r="B52" s="860"/>
      <c r="C52" s="861"/>
      <c r="D52" s="859"/>
      <c r="E52" s="862"/>
      <c r="F52" s="862"/>
      <c r="G52" s="862"/>
      <c r="H52" s="864"/>
      <c r="I52" s="865"/>
      <c r="J52" s="859"/>
    </row>
    <row r="53" spans="1:10" x14ac:dyDescent="0.25">
      <c r="A53" s="859"/>
      <c r="B53" s="860"/>
      <c r="C53" s="861"/>
      <c r="D53" s="859"/>
      <c r="E53" s="862"/>
      <c r="F53" s="862"/>
      <c r="G53" s="862"/>
      <c r="H53" s="864"/>
      <c r="I53" s="865"/>
      <c r="J53" s="859"/>
    </row>
    <row r="54" spans="1:10" x14ac:dyDescent="0.25">
      <c r="A54" s="859"/>
      <c r="B54" s="860"/>
      <c r="C54" s="861"/>
      <c r="D54" s="859"/>
      <c r="E54" s="862"/>
      <c r="F54" s="862"/>
      <c r="G54" s="862"/>
      <c r="H54" s="864"/>
      <c r="I54" s="865"/>
      <c r="J54" s="859"/>
    </row>
    <row r="55" spans="1:10" x14ac:dyDescent="0.25">
      <c r="A55" s="859"/>
      <c r="B55" s="860"/>
      <c r="C55" s="861"/>
      <c r="D55" s="859"/>
      <c r="E55" s="862"/>
      <c r="F55" s="862"/>
      <c r="G55" s="862"/>
      <c r="H55" s="864"/>
      <c r="I55" s="865"/>
      <c r="J55" s="859"/>
    </row>
    <row r="56" spans="1:10" x14ac:dyDescent="0.25">
      <c r="A56" s="859"/>
      <c r="B56" s="860"/>
      <c r="C56" s="861"/>
      <c r="D56" s="859"/>
      <c r="E56" s="862"/>
      <c r="F56" s="862"/>
      <c r="G56" s="862"/>
      <c r="H56" s="864"/>
      <c r="I56" s="865"/>
      <c r="J56" s="859"/>
    </row>
    <row r="57" spans="1:10" x14ac:dyDescent="0.25">
      <c r="A57" s="859"/>
      <c r="B57" s="860"/>
      <c r="C57" s="861"/>
      <c r="D57" s="859"/>
      <c r="E57" s="862"/>
      <c r="F57" s="862"/>
      <c r="G57" s="862"/>
      <c r="H57" s="864"/>
      <c r="I57" s="865"/>
      <c r="J57" s="859"/>
    </row>
    <row r="58" spans="1:10" x14ac:dyDescent="0.25">
      <c r="A58" s="859"/>
      <c r="B58" s="860"/>
      <c r="C58" s="861"/>
      <c r="D58" s="859"/>
      <c r="E58" s="862"/>
      <c r="F58" s="862"/>
      <c r="G58" s="862"/>
      <c r="H58" s="864"/>
      <c r="I58" s="865"/>
      <c r="J58" s="859"/>
    </row>
    <row r="59" spans="1:10" x14ac:dyDescent="0.25">
      <c r="A59" s="859"/>
      <c r="B59" s="860"/>
      <c r="C59" s="861"/>
      <c r="D59" s="859"/>
      <c r="E59" s="862"/>
      <c r="F59" s="862"/>
      <c r="G59" s="862"/>
      <c r="H59" s="864"/>
      <c r="I59" s="865"/>
      <c r="J59" s="859"/>
    </row>
    <row r="60" spans="1:10" x14ac:dyDescent="0.25">
      <c r="A60" s="859"/>
      <c r="B60" s="860"/>
      <c r="C60" s="861"/>
      <c r="D60" s="859"/>
      <c r="E60" s="862"/>
      <c r="F60" s="862"/>
      <c r="G60" s="862"/>
      <c r="H60" s="864"/>
      <c r="I60" s="865"/>
      <c r="J60" s="859"/>
    </row>
    <row r="61" spans="1:10" x14ac:dyDescent="0.25">
      <c r="A61" s="859"/>
      <c r="B61" s="860"/>
      <c r="C61" s="861"/>
      <c r="D61" s="859"/>
      <c r="E61" s="862"/>
      <c r="F61" s="862"/>
      <c r="G61" s="862"/>
      <c r="H61" s="864"/>
      <c r="I61" s="865"/>
      <c r="J61" s="859"/>
    </row>
    <row r="62" spans="1:10" x14ac:dyDescent="0.25">
      <c r="A62" s="859"/>
      <c r="B62" s="860"/>
      <c r="C62" s="861"/>
      <c r="D62" s="859"/>
      <c r="E62" s="862"/>
      <c r="F62" s="862"/>
      <c r="G62" s="862"/>
      <c r="H62" s="864"/>
      <c r="I62" s="865"/>
      <c r="J62" s="859"/>
    </row>
    <row r="63" spans="1:10" x14ac:dyDescent="0.25">
      <c r="A63" s="859"/>
      <c r="B63" s="860"/>
      <c r="C63" s="861"/>
      <c r="D63" s="859"/>
      <c r="E63" s="862"/>
      <c r="F63" s="862"/>
      <c r="G63" s="862"/>
      <c r="H63" s="864"/>
      <c r="I63" s="865"/>
      <c r="J63" s="859"/>
    </row>
    <row r="64" spans="1:10" x14ac:dyDescent="0.25">
      <c r="A64" s="859"/>
      <c r="B64" s="860"/>
      <c r="C64" s="861"/>
      <c r="D64" s="859"/>
      <c r="E64" s="862"/>
      <c r="F64" s="862"/>
      <c r="G64" s="862"/>
      <c r="H64" s="864"/>
      <c r="I64" s="865"/>
      <c r="J64" s="859"/>
    </row>
    <row r="65" spans="1:10" x14ac:dyDescent="0.25">
      <c r="A65" s="859"/>
      <c r="B65" s="860"/>
      <c r="C65" s="861"/>
      <c r="D65" s="859"/>
      <c r="E65" s="862"/>
      <c r="F65" s="862"/>
      <c r="G65" s="862"/>
      <c r="H65" s="864"/>
      <c r="I65" s="865"/>
      <c r="J65" s="859"/>
    </row>
    <row r="66" spans="1:10" x14ac:dyDescent="0.25">
      <c r="A66" s="859"/>
      <c r="B66" s="860"/>
      <c r="C66" s="861"/>
      <c r="D66" s="859"/>
      <c r="E66" s="862"/>
      <c r="F66" s="862"/>
      <c r="G66" s="862"/>
      <c r="H66" s="864"/>
      <c r="I66" s="865"/>
      <c r="J66" s="859"/>
    </row>
    <row r="67" spans="1:10" x14ac:dyDescent="0.25">
      <c r="A67" s="859"/>
      <c r="B67" s="860"/>
      <c r="C67" s="861"/>
      <c r="D67" s="859"/>
      <c r="E67" s="862"/>
      <c r="F67" s="862"/>
      <c r="G67" s="862"/>
      <c r="H67" s="864"/>
      <c r="I67" s="865"/>
      <c r="J67" s="859"/>
    </row>
    <row r="68" spans="1:10" x14ac:dyDescent="0.25">
      <c r="A68" s="859"/>
      <c r="B68" s="860"/>
      <c r="C68" s="861"/>
      <c r="D68" s="859"/>
      <c r="E68" s="862"/>
      <c r="F68" s="862"/>
      <c r="G68" s="862"/>
      <c r="H68" s="864"/>
      <c r="I68" s="865"/>
      <c r="J68" s="859"/>
    </row>
    <row r="69" spans="1:10" x14ac:dyDescent="0.25">
      <c r="A69" s="859"/>
      <c r="B69" s="860"/>
      <c r="C69" s="861"/>
      <c r="D69" s="859"/>
      <c r="E69" s="862"/>
      <c r="F69" s="862"/>
      <c r="G69" s="862"/>
      <c r="H69" s="864"/>
      <c r="I69" s="865"/>
      <c r="J69" s="859"/>
    </row>
    <row r="70" spans="1:10" x14ac:dyDescent="0.25">
      <c r="A70" s="859"/>
      <c r="B70" s="860"/>
      <c r="C70" s="861"/>
      <c r="D70" s="859"/>
      <c r="E70" s="862"/>
      <c r="F70" s="862"/>
      <c r="G70" s="862"/>
      <c r="H70" s="864"/>
      <c r="I70" s="865"/>
      <c r="J70" s="859"/>
    </row>
    <row r="71" spans="1:10" x14ac:dyDescent="0.25">
      <c r="A71" s="859"/>
      <c r="B71" s="860"/>
      <c r="C71" s="861"/>
      <c r="D71" s="859"/>
      <c r="E71" s="862"/>
      <c r="F71" s="862"/>
      <c r="G71" s="862"/>
      <c r="H71" s="864"/>
      <c r="I71" s="865"/>
      <c r="J71" s="859"/>
    </row>
    <row r="72" spans="1:10" x14ac:dyDescent="0.25">
      <c r="A72" s="859"/>
      <c r="B72" s="860"/>
      <c r="C72" s="861"/>
      <c r="D72" s="859"/>
      <c r="E72" s="862"/>
      <c r="F72" s="862"/>
      <c r="G72" s="862"/>
      <c r="H72" s="864"/>
      <c r="I72" s="865"/>
      <c r="J72" s="859"/>
    </row>
    <row r="73" spans="1:10" x14ac:dyDescent="0.25">
      <c r="A73" s="859"/>
      <c r="B73" s="860"/>
      <c r="C73" s="861"/>
      <c r="D73" s="859"/>
      <c r="E73" s="862"/>
      <c r="F73" s="862"/>
      <c r="G73" s="862"/>
      <c r="H73" s="864"/>
      <c r="I73" s="865"/>
      <c r="J73" s="859"/>
    </row>
    <row r="74" spans="1:10" x14ac:dyDescent="0.25">
      <c r="A74" s="859"/>
      <c r="B74" s="860"/>
      <c r="C74" s="861"/>
      <c r="D74" s="859"/>
      <c r="E74" s="862"/>
      <c r="F74" s="862"/>
      <c r="G74" s="862"/>
      <c r="H74" s="864"/>
      <c r="I74" s="865"/>
      <c r="J74" s="859"/>
    </row>
    <row r="75" spans="1:10" x14ac:dyDescent="0.25">
      <c r="A75" s="859"/>
      <c r="B75" s="860"/>
      <c r="C75" s="861"/>
      <c r="D75" s="859"/>
      <c r="E75" s="862"/>
      <c r="F75" s="862"/>
      <c r="G75" s="862"/>
      <c r="H75" s="864"/>
      <c r="I75" s="865"/>
      <c r="J75" s="859"/>
    </row>
    <row r="76" spans="1:10" x14ac:dyDescent="0.25">
      <c r="A76" s="859"/>
      <c r="B76" s="860"/>
      <c r="C76" s="861"/>
      <c r="D76" s="859"/>
      <c r="E76" s="862"/>
      <c r="F76" s="862"/>
      <c r="G76" s="862"/>
      <c r="H76" s="864"/>
      <c r="I76" s="865"/>
      <c r="J76" s="859"/>
    </row>
    <row r="77" spans="1:10" x14ac:dyDescent="0.25">
      <c r="A77" s="859"/>
      <c r="B77" s="860"/>
      <c r="C77" s="861"/>
      <c r="D77" s="859"/>
      <c r="E77" s="862"/>
      <c r="F77" s="862"/>
      <c r="G77" s="862"/>
      <c r="H77" s="864"/>
      <c r="I77" s="865"/>
      <c r="J77" s="859"/>
    </row>
    <row r="78" spans="1:10" x14ac:dyDescent="0.25">
      <c r="A78" s="859"/>
      <c r="B78" s="860"/>
      <c r="C78" s="861"/>
      <c r="D78" s="859"/>
      <c r="E78" s="862"/>
      <c r="F78" s="862"/>
      <c r="G78" s="862"/>
      <c r="H78" s="864"/>
      <c r="I78" s="865"/>
      <c r="J78" s="859"/>
    </row>
    <row r="79" spans="1:10" x14ac:dyDescent="0.25">
      <c r="A79" s="859"/>
      <c r="B79" s="860"/>
      <c r="C79" s="861"/>
      <c r="D79" s="859"/>
      <c r="E79" s="862"/>
      <c r="F79" s="862"/>
      <c r="G79" s="862"/>
      <c r="H79" s="864"/>
      <c r="I79" s="865"/>
      <c r="J79" s="859"/>
    </row>
    <row r="80" spans="1:10" x14ac:dyDescent="0.25">
      <c r="A80" s="859"/>
      <c r="B80" s="860"/>
      <c r="C80" s="861"/>
      <c r="D80" s="859"/>
      <c r="E80" s="862"/>
      <c r="F80" s="862"/>
      <c r="G80" s="862"/>
      <c r="H80" s="864"/>
      <c r="I80" s="865"/>
      <c r="J80" s="859"/>
    </row>
    <row r="81" spans="1:10" x14ac:dyDescent="0.25">
      <c r="A81" s="859"/>
      <c r="B81" s="860"/>
      <c r="C81" s="861"/>
      <c r="D81" s="859"/>
      <c r="E81" s="862"/>
      <c r="F81" s="862"/>
      <c r="G81" s="862"/>
      <c r="H81" s="864"/>
      <c r="I81" s="865"/>
      <c r="J81" s="859"/>
    </row>
    <row r="82" spans="1:10" x14ac:dyDescent="0.25">
      <c r="A82" s="859"/>
      <c r="B82" s="860"/>
      <c r="C82" s="861"/>
      <c r="D82" s="859"/>
      <c r="E82" s="862"/>
      <c r="F82" s="862"/>
      <c r="G82" s="862"/>
      <c r="H82" s="864"/>
      <c r="I82" s="865"/>
      <c r="J82" s="859"/>
    </row>
    <row r="83" spans="1:10" x14ac:dyDescent="0.25">
      <c r="A83" s="859"/>
      <c r="B83" s="860"/>
      <c r="C83" s="861"/>
      <c r="D83" s="859"/>
      <c r="E83" s="862"/>
      <c r="F83" s="862"/>
      <c r="G83" s="862"/>
      <c r="H83" s="864"/>
      <c r="I83" s="865"/>
      <c r="J83" s="859"/>
    </row>
    <row r="84" spans="1:10" x14ac:dyDescent="0.25">
      <c r="A84" s="859"/>
      <c r="B84" s="860"/>
      <c r="C84" s="861"/>
      <c r="D84" s="859"/>
      <c r="E84" s="862"/>
      <c r="F84" s="862"/>
      <c r="G84" s="862"/>
      <c r="H84" s="864"/>
      <c r="I84" s="865"/>
      <c r="J84" s="859"/>
    </row>
    <row r="85" spans="1:10" x14ac:dyDescent="0.25">
      <c r="A85" s="859"/>
      <c r="B85" s="860"/>
      <c r="C85" s="861"/>
      <c r="D85" s="859"/>
      <c r="E85" s="862"/>
      <c r="F85" s="862"/>
      <c r="G85" s="862"/>
      <c r="H85" s="864"/>
      <c r="I85" s="865"/>
      <c r="J85" s="859"/>
    </row>
    <row r="86" spans="1:10" x14ac:dyDescent="0.25">
      <c r="A86" s="859"/>
      <c r="B86" s="860"/>
      <c r="C86" s="861"/>
      <c r="D86" s="859"/>
      <c r="E86" s="862"/>
      <c r="F86" s="862"/>
      <c r="G86" s="862"/>
      <c r="H86" s="864"/>
      <c r="I86" s="865"/>
      <c r="J86" s="859"/>
    </row>
    <row r="87" spans="1:10" x14ac:dyDescent="0.25">
      <c r="A87" s="859"/>
      <c r="B87" s="860"/>
      <c r="C87" s="861"/>
      <c r="D87" s="859"/>
      <c r="E87" s="862"/>
      <c r="F87" s="862"/>
      <c r="G87" s="862"/>
      <c r="H87" s="864"/>
      <c r="I87" s="865"/>
      <c r="J87" s="859"/>
    </row>
    <row r="88" spans="1:10" x14ac:dyDescent="0.25">
      <c r="A88" s="859"/>
      <c r="B88" s="860"/>
      <c r="C88" s="861"/>
      <c r="D88" s="859"/>
      <c r="E88" s="862"/>
      <c r="F88" s="862"/>
      <c r="G88" s="862"/>
      <c r="H88" s="864"/>
      <c r="I88" s="865"/>
      <c r="J88" s="859"/>
    </row>
    <row r="89" spans="1:10" x14ac:dyDescent="0.25">
      <c r="A89" s="859"/>
      <c r="B89" s="860"/>
      <c r="C89" s="861"/>
      <c r="D89" s="859"/>
      <c r="E89" s="862"/>
      <c r="F89" s="862"/>
      <c r="G89" s="862"/>
      <c r="H89" s="864"/>
      <c r="I89" s="865"/>
      <c r="J89" s="859"/>
    </row>
    <row r="90" spans="1:10" x14ac:dyDescent="0.25">
      <c r="A90" s="859"/>
      <c r="B90" s="860"/>
      <c r="C90" s="861"/>
      <c r="D90" s="859"/>
      <c r="E90" s="862"/>
      <c r="F90" s="862"/>
      <c r="G90" s="862"/>
      <c r="H90" s="864"/>
      <c r="I90" s="865"/>
      <c r="J90" s="859"/>
    </row>
    <row r="91" spans="1:10" x14ac:dyDescent="0.25">
      <c r="A91" s="859"/>
      <c r="B91" s="860"/>
      <c r="C91" s="861"/>
      <c r="D91" s="859"/>
      <c r="E91" s="862"/>
      <c r="F91" s="862"/>
      <c r="G91" s="862"/>
      <c r="H91" s="864"/>
      <c r="I91" s="865"/>
      <c r="J91" s="859"/>
    </row>
    <row r="92" spans="1:10" x14ac:dyDescent="0.25">
      <c r="A92" s="859"/>
      <c r="B92" s="860"/>
      <c r="C92" s="861"/>
      <c r="D92" s="859"/>
      <c r="E92" s="862"/>
      <c r="F92" s="862"/>
      <c r="G92" s="862"/>
      <c r="H92" s="864"/>
      <c r="I92" s="865"/>
      <c r="J92" s="859"/>
    </row>
    <row r="93" spans="1:10" x14ac:dyDescent="0.25">
      <c r="A93" s="859"/>
      <c r="B93" s="860"/>
      <c r="C93" s="861"/>
      <c r="D93" s="859"/>
      <c r="E93" s="862"/>
      <c r="F93" s="862"/>
      <c r="G93" s="862"/>
      <c r="H93" s="864"/>
      <c r="I93" s="865"/>
      <c r="J93" s="859"/>
    </row>
    <row r="94" spans="1:10" x14ac:dyDescent="0.25">
      <c r="A94" s="859"/>
      <c r="B94" s="860"/>
      <c r="C94" s="861"/>
      <c r="D94" s="859"/>
      <c r="E94" s="862"/>
      <c r="F94" s="862"/>
      <c r="G94" s="862"/>
      <c r="H94" s="864"/>
      <c r="I94" s="865"/>
      <c r="J94" s="859"/>
    </row>
    <row r="95" spans="1:10" x14ac:dyDescent="0.25">
      <c r="A95" s="859"/>
      <c r="B95" s="860"/>
      <c r="C95" s="861"/>
      <c r="D95" s="859"/>
      <c r="E95" s="862"/>
      <c r="F95" s="862"/>
      <c r="G95" s="862"/>
      <c r="H95" s="864"/>
      <c r="I95" s="865"/>
      <c r="J95" s="859"/>
    </row>
    <row r="96" spans="1:10" x14ac:dyDescent="0.25">
      <c r="A96" s="859"/>
      <c r="B96" s="860"/>
      <c r="C96" s="861"/>
      <c r="D96" s="859"/>
      <c r="E96" s="862"/>
      <c r="F96" s="862"/>
      <c r="G96" s="862"/>
      <c r="H96" s="864"/>
      <c r="I96" s="865"/>
      <c r="J96" s="859"/>
    </row>
    <row r="97" spans="1:10" x14ac:dyDescent="0.25">
      <c r="A97" s="859"/>
      <c r="B97" s="860"/>
      <c r="C97" s="861"/>
      <c r="D97" s="859"/>
      <c r="E97" s="862"/>
      <c r="F97" s="862"/>
      <c r="G97" s="862"/>
      <c r="H97" s="864"/>
      <c r="I97" s="865"/>
      <c r="J97" s="859"/>
    </row>
    <row r="98" spans="1:10" x14ac:dyDescent="0.25">
      <c r="A98" s="859"/>
      <c r="B98" s="860"/>
      <c r="C98" s="861"/>
      <c r="D98" s="859"/>
      <c r="E98" s="862"/>
      <c r="F98" s="862"/>
      <c r="G98" s="862"/>
      <c r="H98" s="864"/>
      <c r="I98" s="865"/>
      <c r="J98" s="859"/>
    </row>
    <row r="99" spans="1:10" x14ac:dyDescent="0.25">
      <c r="A99" s="859"/>
      <c r="B99" s="860"/>
      <c r="C99" s="861"/>
      <c r="D99" s="859"/>
      <c r="E99" s="862"/>
      <c r="F99" s="862"/>
      <c r="G99" s="862"/>
      <c r="H99" s="864"/>
      <c r="I99" s="865"/>
      <c r="J99" s="859"/>
    </row>
    <row r="100" spans="1:10" x14ac:dyDescent="0.25">
      <c r="A100" s="859"/>
      <c r="B100" s="860"/>
      <c r="C100" s="861"/>
      <c r="D100" s="859"/>
      <c r="E100" s="862"/>
      <c r="F100" s="862"/>
      <c r="G100" s="862"/>
      <c r="H100" s="864"/>
      <c r="I100" s="865"/>
      <c r="J100" s="859"/>
    </row>
    <row r="101" spans="1:10" x14ac:dyDescent="0.25">
      <c r="A101" s="859"/>
      <c r="B101" s="860"/>
      <c r="C101" s="861"/>
      <c r="D101" s="859"/>
      <c r="E101" s="862"/>
      <c r="F101" s="862"/>
      <c r="G101" s="862"/>
      <c r="H101" s="864"/>
      <c r="I101" s="865"/>
      <c r="J101" s="859"/>
    </row>
    <row r="102" spans="1:10" x14ac:dyDescent="0.25">
      <c r="A102" s="859"/>
      <c r="B102" s="860"/>
      <c r="C102" s="861"/>
      <c r="D102" s="859"/>
      <c r="E102" s="862"/>
      <c r="F102" s="862"/>
      <c r="G102" s="862"/>
      <c r="H102" s="864"/>
      <c r="I102" s="865"/>
      <c r="J102" s="859"/>
    </row>
    <row r="103" spans="1:10" x14ac:dyDescent="0.25">
      <c r="A103" s="859"/>
      <c r="B103" s="860"/>
      <c r="C103" s="861"/>
      <c r="D103" s="859"/>
      <c r="E103" s="862"/>
      <c r="F103" s="862"/>
      <c r="G103" s="862"/>
      <c r="H103" s="864"/>
      <c r="I103" s="865"/>
      <c r="J103" s="859"/>
    </row>
    <row r="104" spans="1:10" x14ac:dyDescent="0.25">
      <c r="A104" s="859"/>
      <c r="B104" s="860"/>
      <c r="C104" s="861"/>
      <c r="D104" s="859"/>
      <c r="E104" s="862"/>
      <c r="F104" s="862"/>
      <c r="G104" s="862"/>
      <c r="H104" s="864"/>
      <c r="I104" s="865"/>
      <c r="J104" s="859"/>
    </row>
    <row r="105" spans="1:10" x14ac:dyDescent="0.25">
      <c r="A105" s="859"/>
      <c r="B105" s="860"/>
      <c r="C105" s="861"/>
      <c r="D105" s="859"/>
      <c r="E105" s="862"/>
      <c r="F105" s="862"/>
      <c r="G105" s="862"/>
      <c r="H105" s="864"/>
      <c r="I105" s="865"/>
      <c r="J105" s="859"/>
    </row>
    <row r="106" spans="1:10" x14ac:dyDescent="0.25">
      <c r="A106" s="859"/>
      <c r="B106" s="860"/>
      <c r="C106" s="861"/>
      <c r="D106" s="859"/>
      <c r="E106" s="862"/>
      <c r="F106" s="862"/>
      <c r="G106" s="862"/>
      <c r="H106" s="864"/>
      <c r="I106" s="865"/>
      <c r="J106" s="859"/>
    </row>
    <row r="107" spans="1:10" x14ac:dyDescent="0.25">
      <c r="A107" s="859"/>
      <c r="B107" s="860"/>
      <c r="C107" s="861"/>
      <c r="D107" s="859"/>
      <c r="E107" s="862"/>
      <c r="F107" s="862"/>
      <c r="G107" s="862"/>
      <c r="H107" s="864"/>
      <c r="I107" s="865"/>
      <c r="J107" s="859"/>
    </row>
    <row r="108" spans="1:10" x14ac:dyDescent="0.25">
      <c r="A108" s="859"/>
      <c r="B108" s="860"/>
      <c r="C108" s="861"/>
      <c r="D108" s="859"/>
      <c r="E108" s="862"/>
      <c r="F108" s="862"/>
      <c r="G108" s="862"/>
      <c r="H108" s="864"/>
      <c r="I108" s="865"/>
      <c r="J108" s="859"/>
    </row>
    <row r="109" spans="1:10" x14ac:dyDescent="0.25">
      <c r="A109" s="859"/>
      <c r="B109" s="860"/>
      <c r="C109" s="861"/>
      <c r="D109" s="859"/>
      <c r="E109" s="862"/>
      <c r="F109" s="862"/>
      <c r="G109" s="862"/>
      <c r="H109" s="864"/>
      <c r="I109" s="865"/>
      <c r="J109" s="859"/>
    </row>
    <row r="110" spans="1:10" x14ac:dyDescent="0.25">
      <c r="A110" s="859"/>
      <c r="B110" s="860"/>
      <c r="C110" s="861"/>
      <c r="D110" s="859"/>
      <c r="E110" s="862"/>
      <c r="F110" s="862"/>
      <c r="G110" s="862"/>
      <c r="H110" s="864"/>
      <c r="I110" s="865"/>
      <c r="J110" s="859"/>
    </row>
    <row r="111" spans="1:10" x14ac:dyDescent="0.25">
      <c r="A111" s="859"/>
      <c r="B111" s="860"/>
      <c r="C111" s="861"/>
      <c r="D111" s="859"/>
      <c r="E111" s="862"/>
      <c r="F111" s="862"/>
      <c r="G111" s="862"/>
      <c r="H111" s="864"/>
      <c r="I111" s="865"/>
      <c r="J111" s="859"/>
    </row>
    <row r="112" spans="1:10" x14ac:dyDescent="0.25">
      <c r="A112" s="859"/>
      <c r="B112" s="860"/>
      <c r="C112" s="861"/>
      <c r="D112" s="859"/>
      <c r="E112" s="862"/>
      <c r="F112" s="862"/>
      <c r="G112" s="862"/>
      <c r="H112" s="864"/>
      <c r="I112" s="865"/>
      <c r="J112" s="859"/>
    </row>
    <row r="113" spans="1:10" x14ac:dyDescent="0.25">
      <c r="A113" s="859"/>
      <c r="B113" s="860"/>
      <c r="C113" s="861"/>
      <c r="D113" s="859"/>
      <c r="E113" s="862"/>
      <c r="F113" s="862"/>
      <c r="G113" s="862"/>
      <c r="H113" s="864"/>
      <c r="I113" s="865"/>
      <c r="J113" s="859"/>
    </row>
    <row r="114" spans="1:10" x14ac:dyDescent="0.25">
      <c r="A114" s="859"/>
      <c r="B114" s="860"/>
      <c r="C114" s="861"/>
      <c r="D114" s="859"/>
      <c r="E114" s="862"/>
      <c r="F114" s="862"/>
      <c r="G114" s="862"/>
      <c r="H114" s="864"/>
      <c r="I114" s="865"/>
      <c r="J114" s="859"/>
    </row>
    <row r="115" spans="1:10" x14ac:dyDescent="0.25">
      <c r="A115" s="859"/>
      <c r="B115" s="860"/>
      <c r="C115" s="861"/>
      <c r="D115" s="859"/>
      <c r="E115" s="862"/>
      <c r="F115" s="862"/>
      <c r="G115" s="862"/>
      <c r="H115" s="864"/>
      <c r="I115" s="865"/>
      <c r="J115" s="859"/>
    </row>
    <row r="116" spans="1:10" x14ac:dyDescent="0.25">
      <c r="A116" s="859"/>
      <c r="B116" s="860"/>
      <c r="C116" s="861"/>
      <c r="D116" s="859"/>
      <c r="E116" s="862"/>
      <c r="F116" s="862"/>
      <c r="G116" s="862"/>
      <c r="H116" s="864"/>
      <c r="I116" s="865"/>
      <c r="J116" s="859"/>
    </row>
    <row r="117" spans="1:10" x14ac:dyDescent="0.25">
      <c r="A117" s="859"/>
      <c r="B117" s="860"/>
      <c r="C117" s="861"/>
      <c r="D117" s="859"/>
      <c r="E117" s="862"/>
      <c r="F117" s="862"/>
      <c r="G117" s="862"/>
      <c r="H117" s="864"/>
      <c r="I117" s="865"/>
      <c r="J117" s="859"/>
    </row>
    <row r="118" spans="1:10" x14ac:dyDescent="0.25">
      <c r="A118" s="859"/>
      <c r="B118" s="860"/>
      <c r="C118" s="861"/>
      <c r="D118" s="859"/>
      <c r="E118" s="862"/>
      <c r="F118" s="862"/>
      <c r="G118" s="862"/>
      <c r="H118" s="864"/>
      <c r="I118" s="865"/>
      <c r="J118" s="859"/>
    </row>
    <row r="119" spans="1:10" x14ac:dyDescent="0.25">
      <c r="A119" s="859"/>
      <c r="B119" s="860"/>
      <c r="C119" s="861"/>
      <c r="D119" s="859"/>
      <c r="E119" s="862"/>
      <c r="F119" s="862"/>
      <c r="G119" s="862"/>
      <c r="H119" s="864"/>
      <c r="I119" s="865"/>
      <c r="J119" s="859"/>
    </row>
    <row r="120" spans="1:10" x14ac:dyDescent="0.25">
      <c r="A120" s="859"/>
      <c r="B120" s="860"/>
      <c r="C120" s="861"/>
      <c r="D120" s="859"/>
      <c r="E120" s="862"/>
      <c r="F120" s="862"/>
      <c r="G120" s="862"/>
      <c r="H120" s="864"/>
      <c r="I120" s="865"/>
      <c r="J120" s="859"/>
    </row>
    <row r="121" spans="1:10" x14ac:dyDescent="0.25">
      <c r="A121" s="859"/>
      <c r="B121" s="860"/>
      <c r="C121" s="861"/>
      <c r="D121" s="859"/>
      <c r="E121" s="862"/>
      <c r="F121" s="862"/>
      <c r="G121" s="862"/>
      <c r="H121" s="864"/>
      <c r="I121" s="865"/>
      <c r="J121" s="859"/>
    </row>
    <row r="122" spans="1:10" x14ac:dyDescent="0.25">
      <c r="A122" s="859"/>
      <c r="B122" s="860"/>
      <c r="C122" s="861"/>
      <c r="D122" s="859"/>
      <c r="E122" s="862"/>
      <c r="F122" s="862"/>
      <c r="G122" s="862"/>
      <c r="H122" s="864"/>
      <c r="I122" s="865"/>
      <c r="J122" s="859"/>
    </row>
    <row r="123" spans="1:10" x14ac:dyDescent="0.25">
      <c r="A123" s="859"/>
      <c r="B123" s="860"/>
      <c r="C123" s="861"/>
      <c r="D123" s="859"/>
      <c r="E123" s="862"/>
      <c r="F123" s="862"/>
      <c r="G123" s="862"/>
      <c r="H123" s="864"/>
      <c r="I123" s="865"/>
      <c r="J123" s="859"/>
    </row>
    <row r="124" spans="1:10" x14ac:dyDescent="0.25">
      <c r="A124" s="859"/>
      <c r="B124" s="860"/>
      <c r="C124" s="861"/>
      <c r="D124" s="859"/>
      <c r="E124" s="862"/>
      <c r="F124" s="862"/>
      <c r="G124" s="862"/>
      <c r="H124" s="864"/>
      <c r="I124" s="865"/>
      <c r="J124" s="859"/>
    </row>
    <row r="125" spans="1:10" x14ac:dyDescent="0.25">
      <c r="A125" s="859"/>
      <c r="B125" s="860"/>
      <c r="C125" s="861"/>
      <c r="D125" s="859"/>
      <c r="E125" s="862"/>
      <c r="F125" s="862"/>
      <c r="G125" s="862"/>
      <c r="H125" s="864"/>
      <c r="I125" s="865"/>
      <c r="J125" s="859"/>
    </row>
    <row r="126" spans="1:10" x14ac:dyDescent="0.25">
      <c r="A126" s="859"/>
      <c r="B126" s="860"/>
      <c r="C126" s="861"/>
      <c r="D126" s="859"/>
      <c r="E126" s="862"/>
      <c r="F126" s="862"/>
      <c r="G126" s="862"/>
      <c r="H126" s="864"/>
      <c r="I126" s="865"/>
      <c r="J126" s="859"/>
    </row>
    <row r="127" spans="1:10" x14ac:dyDescent="0.25">
      <c r="A127" s="859"/>
      <c r="B127" s="860"/>
      <c r="C127" s="861"/>
      <c r="D127" s="859"/>
      <c r="E127" s="862"/>
      <c r="F127" s="862"/>
      <c r="G127" s="862"/>
      <c r="H127" s="864"/>
      <c r="I127" s="865"/>
      <c r="J127" s="859"/>
    </row>
    <row r="128" spans="1:10" x14ac:dyDescent="0.25">
      <c r="A128" s="859"/>
      <c r="B128" s="860"/>
      <c r="C128" s="861"/>
      <c r="D128" s="859"/>
      <c r="E128" s="862"/>
      <c r="F128" s="862"/>
      <c r="G128" s="862"/>
      <c r="H128" s="864"/>
      <c r="I128" s="865"/>
      <c r="J128" s="859"/>
    </row>
    <row r="129" spans="1:10" x14ac:dyDescent="0.25">
      <c r="A129" s="859"/>
      <c r="B129" s="860"/>
      <c r="C129" s="861"/>
      <c r="D129" s="859"/>
      <c r="E129" s="862"/>
      <c r="F129" s="862"/>
      <c r="G129" s="862"/>
      <c r="H129" s="864"/>
      <c r="I129" s="865"/>
      <c r="J129" s="859"/>
    </row>
    <row r="130" spans="1:10" x14ac:dyDescent="0.25">
      <c r="A130" s="859"/>
      <c r="B130" s="860"/>
      <c r="C130" s="861"/>
      <c r="D130" s="859"/>
      <c r="E130" s="862"/>
      <c r="F130" s="862"/>
      <c r="G130" s="862"/>
      <c r="H130" s="864"/>
      <c r="I130" s="865"/>
      <c r="J130" s="859"/>
    </row>
    <row r="131" spans="1:10" x14ac:dyDescent="0.25">
      <c r="A131" s="859"/>
      <c r="B131" s="860"/>
      <c r="C131" s="861"/>
      <c r="D131" s="859"/>
      <c r="E131" s="862"/>
      <c r="F131" s="862"/>
      <c r="G131" s="862"/>
      <c r="H131" s="864"/>
      <c r="I131" s="865"/>
      <c r="J131" s="859"/>
    </row>
    <row r="132" spans="1:10" x14ac:dyDescent="0.25">
      <c r="A132" s="859"/>
      <c r="B132" s="860"/>
      <c r="C132" s="861"/>
      <c r="D132" s="859"/>
      <c r="E132" s="862"/>
      <c r="F132" s="862"/>
      <c r="G132" s="862"/>
      <c r="H132" s="864"/>
      <c r="I132" s="865"/>
      <c r="J132" s="859"/>
    </row>
    <row r="133" spans="1:10" x14ac:dyDescent="0.25">
      <c r="A133" s="859"/>
      <c r="B133" s="860"/>
      <c r="C133" s="861"/>
      <c r="D133" s="859"/>
      <c r="E133" s="862"/>
      <c r="F133" s="862"/>
      <c r="G133" s="862"/>
      <c r="H133" s="864"/>
      <c r="I133" s="865"/>
      <c r="J133" s="859"/>
    </row>
    <row r="134" spans="1:10" x14ac:dyDescent="0.25">
      <c r="A134" s="859"/>
      <c r="B134" s="860"/>
      <c r="C134" s="861"/>
      <c r="D134" s="859"/>
      <c r="E134" s="862"/>
      <c r="F134" s="862"/>
      <c r="G134" s="862"/>
      <c r="H134" s="864"/>
      <c r="I134" s="865"/>
      <c r="J134" s="859"/>
    </row>
    <row r="135" spans="1:10" x14ac:dyDescent="0.25">
      <c r="A135" s="859"/>
      <c r="B135" s="860"/>
      <c r="C135" s="861"/>
      <c r="D135" s="859"/>
      <c r="E135" s="862"/>
      <c r="F135" s="862"/>
      <c r="G135" s="862"/>
      <c r="H135" s="864"/>
      <c r="I135" s="865"/>
      <c r="J135" s="859"/>
    </row>
    <row r="136" spans="1:10" x14ac:dyDescent="0.25">
      <c r="A136" s="859"/>
      <c r="B136" s="860"/>
      <c r="C136" s="861"/>
      <c r="D136" s="859"/>
      <c r="E136" s="862"/>
      <c r="F136" s="862"/>
      <c r="G136" s="862"/>
      <c r="H136" s="864"/>
      <c r="I136" s="865"/>
      <c r="J136" s="859"/>
    </row>
    <row r="137" spans="1:10" x14ac:dyDescent="0.25">
      <c r="A137" s="859"/>
      <c r="B137" s="860"/>
      <c r="C137" s="861"/>
      <c r="D137" s="859"/>
      <c r="E137" s="862"/>
      <c r="F137" s="862"/>
      <c r="G137" s="862"/>
      <c r="H137" s="864"/>
      <c r="I137" s="865"/>
      <c r="J137" s="859"/>
    </row>
    <row r="138" spans="1:10" x14ac:dyDescent="0.25">
      <c r="A138" s="859"/>
      <c r="B138" s="860"/>
      <c r="C138" s="861"/>
      <c r="D138" s="859"/>
      <c r="E138" s="862"/>
      <c r="F138" s="862"/>
      <c r="G138" s="862"/>
      <c r="H138" s="864"/>
      <c r="I138" s="865"/>
      <c r="J138" s="859"/>
    </row>
    <row r="139" spans="1:10" x14ac:dyDescent="0.25">
      <c r="A139" s="859"/>
      <c r="B139" s="860"/>
      <c r="C139" s="861"/>
      <c r="D139" s="859"/>
      <c r="E139" s="862"/>
      <c r="F139" s="862"/>
      <c r="G139" s="862"/>
      <c r="H139" s="864"/>
      <c r="I139" s="865"/>
      <c r="J139" s="859"/>
    </row>
    <row r="140" spans="1:10" x14ac:dyDescent="0.25">
      <c r="A140" s="859"/>
      <c r="B140" s="860"/>
      <c r="C140" s="861"/>
      <c r="D140" s="859"/>
      <c r="E140" s="862"/>
      <c r="F140" s="862"/>
      <c r="G140" s="862"/>
      <c r="H140" s="864"/>
      <c r="I140" s="865"/>
      <c r="J140" s="859"/>
    </row>
    <row r="141" spans="1:10" x14ac:dyDescent="0.25">
      <c r="A141" s="859"/>
      <c r="B141" s="860"/>
      <c r="C141" s="861"/>
      <c r="D141" s="859"/>
      <c r="E141" s="862"/>
      <c r="F141" s="862"/>
      <c r="G141" s="862"/>
      <c r="H141" s="864"/>
      <c r="I141" s="865"/>
      <c r="J141" s="859"/>
    </row>
    <row r="142" spans="1:10" x14ac:dyDescent="0.25">
      <c r="A142" s="859"/>
      <c r="B142" s="860"/>
      <c r="C142" s="861"/>
      <c r="D142" s="859"/>
      <c r="E142" s="862"/>
      <c r="F142" s="862"/>
      <c r="G142" s="862"/>
      <c r="H142" s="864"/>
      <c r="I142" s="865"/>
      <c r="J142" s="859"/>
    </row>
    <row r="143" spans="1:10" x14ac:dyDescent="0.25">
      <c r="A143" s="859"/>
      <c r="B143" s="860"/>
      <c r="C143" s="861"/>
      <c r="D143" s="859"/>
      <c r="E143" s="862"/>
      <c r="F143" s="862"/>
      <c r="G143" s="862"/>
      <c r="H143" s="864"/>
      <c r="I143" s="865"/>
      <c r="J143" s="859"/>
    </row>
    <row r="144" spans="1:10" x14ac:dyDescent="0.25">
      <c r="A144" s="859"/>
      <c r="B144" s="860"/>
      <c r="C144" s="861"/>
      <c r="D144" s="859"/>
      <c r="E144" s="862"/>
      <c r="F144" s="862"/>
      <c r="G144" s="862"/>
      <c r="H144" s="864"/>
      <c r="I144" s="865"/>
      <c r="J144" s="859"/>
    </row>
    <row r="145" spans="1:10" x14ac:dyDescent="0.25">
      <c r="A145" s="859"/>
      <c r="B145" s="860"/>
      <c r="C145" s="861"/>
      <c r="D145" s="859"/>
      <c r="E145" s="862"/>
      <c r="F145" s="862"/>
      <c r="G145" s="862"/>
      <c r="H145" s="864"/>
      <c r="I145" s="865"/>
      <c r="J145" s="859"/>
    </row>
    <row r="146" spans="1:10" x14ac:dyDescent="0.25">
      <c r="A146" s="859"/>
      <c r="B146" s="860"/>
      <c r="C146" s="861"/>
      <c r="D146" s="859"/>
      <c r="E146" s="862"/>
      <c r="F146" s="862"/>
      <c r="G146" s="862"/>
      <c r="H146" s="864"/>
      <c r="I146" s="865"/>
      <c r="J146" s="859"/>
    </row>
    <row r="147" spans="1:10" x14ac:dyDescent="0.25">
      <c r="A147" s="859"/>
      <c r="B147" s="860"/>
      <c r="C147" s="861"/>
      <c r="D147" s="859"/>
      <c r="E147" s="862"/>
      <c r="F147" s="862"/>
      <c r="G147" s="862"/>
      <c r="H147" s="864"/>
      <c r="I147" s="865"/>
      <c r="J147" s="859"/>
    </row>
    <row r="148" spans="1:10" x14ac:dyDescent="0.25">
      <c r="A148" s="859"/>
      <c r="B148" s="860"/>
      <c r="C148" s="861"/>
      <c r="D148" s="859"/>
      <c r="E148" s="862"/>
      <c r="F148" s="862"/>
      <c r="G148" s="862"/>
      <c r="H148" s="864"/>
      <c r="I148" s="865"/>
      <c r="J148" s="859"/>
    </row>
    <row r="149" spans="1:10" x14ac:dyDescent="0.25">
      <c r="A149" s="859"/>
      <c r="B149" s="860"/>
      <c r="C149" s="861"/>
      <c r="D149" s="859"/>
      <c r="E149" s="862"/>
      <c r="F149" s="862"/>
      <c r="G149" s="862"/>
      <c r="H149" s="864"/>
      <c r="I149" s="865"/>
      <c r="J149" s="859"/>
    </row>
    <row r="150" spans="1:10" x14ac:dyDescent="0.25">
      <c r="A150" s="859"/>
      <c r="B150" s="860"/>
      <c r="C150" s="861"/>
      <c r="D150" s="859"/>
      <c r="E150" s="862"/>
      <c r="F150" s="862"/>
      <c r="G150" s="862"/>
      <c r="H150" s="864"/>
      <c r="I150" s="865"/>
      <c r="J150" s="859"/>
    </row>
    <row r="151" spans="1:10" x14ac:dyDescent="0.25">
      <c r="A151" s="859"/>
      <c r="B151" s="860"/>
      <c r="C151" s="861"/>
      <c r="D151" s="859"/>
      <c r="E151" s="862"/>
      <c r="F151" s="862"/>
      <c r="G151" s="862"/>
      <c r="H151" s="864"/>
      <c r="I151" s="865"/>
      <c r="J151" s="859"/>
    </row>
    <row r="152" spans="1:10" x14ac:dyDescent="0.25">
      <c r="A152" s="859"/>
      <c r="B152" s="860"/>
      <c r="C152" s="861"/>
      <c r="D152" s="859"/>
      <c r="E152" s="862"/>
      <c r="F152" s="862"/>
      <c r="G152" s="862"/>
      <c r="H152" s="864"/>
      <c r="I152" s="865"/>
      <c r="J152" s="859"/>
    </row>
    <row r="153" spans="1:10" x14ac:dyDescent="0.25">
      <c r="A153" s="859"/>
      <c r="B153" s="860"/>
      <c r="C153" s="861"/>
      <c r="D153" s="859"/>
      <c r="E153" s="862"/>
      <c r="F153" s="862"/>
      <c r="G153" s="862"/>
      <c r="H153" s="864"/>
      <c r="I153" s="865"/>
      <c r="J153" s="859"/>
    </row>
    <row r="154" spans="1:10" x14ac:dyDescent="0.25">
      <c r="A154" s="859"/>
      <c r="B154" s="860"/>
      <c r="C154" s="861"/>
      <c r="D154" s="859"/>
      <c r="E154" s="862"/>
      <c r="F154" s="862"/>
      <c r="G154" s="862"/>
      <c r="H154" s="864"/>
      <c r="I154" s="865"/>
      <c r="J154" s="859"/>
    </row>
    <row r="155" spans="1:10" x14ac:dyDescent="0.25">
      <c r="A155" s="859"/>
      <c r="B155" s="860"/>
      <c r="C155" s="861"/>
      <c r="D155" s="859"/>
      <c r="E155" s="862"/>
      <c r="F155" s="862"/>
      <c r="G155" s="862"/>
      <c r="H155" s="864"/>
      <c r="I155" s="865"/>
      <c r="J155" s="859"/>
    </row>
    <row r="156" spans="1:10" x14ac:dyDescent="0.25">
      <c r="A156" s="859"/>
      <c r="B156" s="860"/>
      <c r="C156" s="861"/>
      <c r="D156" s="859"/>
      <c r="E156" s="862"/>
      <c r="F156" s="862"/>
      <c r="G156" s="862"/>
      <c r="H156" s="864"/>
      <c r="I156" s="865"/>
      <c r="J156" s="859"/>
    </row>
    <row r="157" spans="1:10" x14ac:dyDescent="0.25">
      <c r="A157" s="859"/>
      <c r="B157" s="860"/>
      <c r="C157" s="861"/>
      <c r="D157" s="859"/>
      <c r="E157" s="862"/>
      <c r="F157" s="862"/>
      <c r="G157" s="862"/>
      <c r="H157" s="864"/>
      <c r="I157" s="865"/>
      <c r="J157" s="859"/>
    </row>
    <row r="158" spans="1:10" x14ac:dyDescent="0.25">
      <c r="A158" s="859"/>
      <c r="B158" s="860"/>
      <c r="C158" s="861"/>
      <c r="D158" s="859"/>
      <c r="E158" s="862"/>
      <c r="F158" s="862"/>
      <c r="G158" s="862"/>
      <c r="H158" s="864"/>
      <c r="I158" s="865"/>
      <c r="J158" s="859"/>
    </row>
    <row r="159" spans="1:10" x14ac:dyDescent="0.25">
      <c r="A159" s="859"/>
      <c r="B159" s="860"/>
      <c r="C159" s="861"/>
      <c r="D159" s="859"/>
      <c r="E159" s="862"/>
      <c r="F159" s="862"/>
      <c r="G159" s="862"/>
      <c r="H159" s="864"/>
      <c r="I159" s="865"/>
      <c r="J159" s="859"/>
    </row>
    <row r="160" spans="1:10" x14ac:dyDescent="0.25">
      <c r="A160" s="859"/>
      <c r="B160" s="860"/>
      <c r="C160" s="861"/>
      <c r="D160" s="859"/>
      <c r="E160" s="862"/>
      <c r="F160" s="862"/>
      <c r="G160" s="862"/>
      <c r="H160" s="864"/>
      <c r="I160" s="865"/>
      <c r="J160" s="859"/>
    </row>
    <row r="161" spans="1:10" x14ac:dyDescent="0.25">
      <c r="A161" s="859"/>
      <c r="B161" s="860"/>
      <c r="C161" s="861"/>
      <c r="D161" s="859"/>
      <c r="E161" s="862"/>
      <c r="F161" s="862"/>
      <c r="G161" s="862"/>
      <c r="H161" s="864"/>
      <c r="I161" s="865"/>
      <c r="J161" s="859"/>
    </row>
    <row r="162" spans="1:10" x14ac:dyDescent="0.25">
      <c r="A162" s="859"/>
      <c r="B162" s="860"/>
      <c r="C162" s="861"/>
      <c r="D162" s="859"/>
      <c r="E162" s="862"/>
      <c r="F162" s="862"/>
      <c r="G162" s="862"/>
      <c r="H162" s="864"/>
      <c r="I162" s="865"/>
      <c r="J162" s="859"/>
    </row>
    <row r="163" spans="1:10" x14ac:dyDescent="0.25">
      <c r="A163" s="859"/>
      <c r="B163" s="860"/>
      <c r="C163" s="861"/>
      <c r="D163" s="859"/>
      <c r="E163" s="862"/>
      <c r="F163" s="862"/>
      <c r="G163" s="862"/>
      <c r="H163" s="864"/>
      <c r="I163" s="865"/>
      <c r="J163" s="859"/>
    </row>
    <row r="164" spans="1:10" x14ac:dyDescent="0.25">
      <c r="A164" s="859"/>
      <c r="B164" s="860"/>
      <c r="C164" s="861"/>
      <c r="D164" s="859"/>
      <c r="E164" s="862"/>
      <c r="F164" s="862"/>
      <c r="G164" s="862"/>
      <c r="H164" s="864"/>
      <c r="I164" s="865"/>
      <c r="J164" s="859"/>
    </row>
    <row r="165" spans="1:10" x14ac:dyDescent="0.25">
      <c r="A165" s="859"/>
      <c r="B165" s="860"/>
      <c r="C165" s="861"/>
      <c r="D165" s="859"/>
      <c r="E165" s="862"/>
      <c r="F165" s="862"/>
      <c r="G165" s="862"/>
      <c r="H165" s="864"/>
      <c r="I165" s="865"/>
      <c r="J165" s="859"/>
    </row>
    <row r="166" spans="1:10" x14ac:dyDescent="0.25">
      <c r="A166" s="859"/>
      <c r="B166" s="860"/>
      <c r="C166" s="861"/>
      <c r="D166" s="859"/>
      <c r="E166" s="862"/>
      <c r="F166" s="862"/>
      <c r="G166" s="862"/>
      <c r="H166" s="864"/>
      <c r="I166" s="865"/>
      <c r="J166" s="859"/>
    </row>
    <row r="167" spans="1:10" x14ac:dyDescent="0.25">
      <c r="A167" s="859"/>
      <c r="B167" s="860"/>
      <c r="C167" s="861"/>
      <c r="D167" s="859"/>
      <c r="E167" s="862"/>
      <c r="F167" s="862"/>
      <c r="G167" s="862"/>
      <c r="H167" s="864"/>
      <c r="I167" s="865"/>
      <c r="J167" s="859"/>
    </row>
    <row r="168" spans="1:10" x14ac:dyDescent="0.25">
      <c r="A168" s="859"/>
      <c r="B168" s="860"/>
      <c r="C168" s="861"/>
      <c r="D168" s="859"/>
      <c r="E168" s="862"/>
      <c r="F168" s="862"/>
      <c r="G168" s="862"/>
      <c r="H168" s="864"/>
      <c r="I168" s="865"/>
      <c r="J168" s="859"/>
    </row>
    <row r="169" spans="1:10" x14ac:dyDescent="0.25">
      <c r="A169" s="859"/>
      <c r="B169" s="860"/>
      <c r="C169" s="861"/>
      <c r="D169" s="859"/>
      <c r="E169" s="862"/>
      <c r="F169" s="862"/>
      <c r="G169" s="862"/>
      <c r="H169" s="864"/>
      <c r="I169" s="865"/>
      <c r="J169" s="859"/>
    </row>
    <row r="170" spans="1:10" x14ac:dyDescent="0.25">
      <c r="A170" s="859"/>
      <c r="B170" s="860"/>
      <c r="C170" s="861"/>
      <c r="D170" s="859"/>
      <c r="E170" s="862"/>
      <c r="F170" s="862"/>
      <c r="G170" s="862"/>
      <c r="H170" s="864"/>
      <c r="I170" s="865"/>
      <c r="J170" s="859"/>
    </row>
    <row r="171" spans="1:10" x14ac:dyDescent="0.25">
      <c r="A171" s="859"/>
      <c r="B171" s="860"/>
      <c r="C171" s="861"/>
      <c r="D171" s="859"/>
      <c r="E171" s="862"/>
      <c r="F171" s="862"/>
      <c r="G171" s="862"/>
      <c r="H171" s="864"/>
      <c r="I171" s="865"/>
      <c r="J171" s="859"/>
    </row>
    <row r="172" spans="1:10" x14ac:dyDescent="0.25">
      <c r="A172" s="859"/>
      <c r="B172" s="860"/>
      <c r="C172" s="861"/>
      <c r="D172" s="859"/>
      <c r="E172" s="862"/>
      <c r="F172" s="862"/>
      <c r="G172" s="862"/>
      <c r="H172" s="864"/>
      <c r="I172" s="865"/>
      <c r="J172" s="859"/>
    </row>
    <row r="173" spans="1:10" x14ac:dyDescent="0.25">
      <c r="A173" s="859"/>
      <c r="B173" s="860"/>
      <c r="C173" s="861"/>
      <c r="D173" s="859"/>
      <c r="E173" s="862"/>
      <c r="F173" s="862"/>
      <c r="G173" s="862"/>
      <c r="H173" s="864"/>
      <c r="I173" s="865"/>
      <c r="J173" s="859"/>
    </row>
    <row r="174" spans="1:10" x14ac:dyDescent="0.25">
      <c r="A174" s="859"/>
      <c r="B174" s="860"/>
      <c r="C174" s="861"/>
      <c r="D174" s="859"/>
      <c r="E174" s="862"/>
      <c r="F174" s="862"/>
      <c r="G174" s="862"/>
      <c r="H174" s="864"/>
      <c r="I174" s="865"/>
      <c r="J174" s="859"/>
    </row>
    <row r="175" spans="1:10" x14ac:dyDescent="0.25">
      <c r="A175" s="859"/>
      <c r="B175" s="860"/>
      <c r="C175" s="861"/>
      <c r="D175" s="859"/>
      <c r="E175" s="862"/>
      <c r="F175" s="862"/>
      <c r="G175" s="862"/>
      <c r="H175" s="864"/>
      <c r="I175" s="865"/>
      <c r="J175" s="859"/>
    </row>
    <row r="176" spans="1:10" x14ac:dyDescent="0.25">
      <c r="A176" s="859"/>
      <c r="B176" s="860"/>
      <c r="C176" s="861"/>
      <c r="D176" s="859"/>
      <c r="E176" s="862"/>
      <c r="F176" s="862"/>
      <c r="G176" s="862"/>
      <c r="H176" s="864"/>
      <c r="I176" s="865"/>
      <c r="J176" s="859"/>
    </row>
    <row r="177" spans="1:10" x14ac:dyDescent="0.25">
      <c r="A177" s="859"/>
      <c r="B177" s="860"/>
      <c r="C177" s="861"/>
      <c r="D177" s="859"/>
      <c r="E177" s="862"/>
      <c r="F177" s="862"/>
      <c r="G177" s="862"/>
      <c r="H177" s="864"/>
      <c r="I177" s="865"/>
      <c r="J177" s="859"/>
    </row>
    <row r="178" spans="1:10" x14ac:dyDescent="0.25">
      <c r="A178" s="859"/>
      <c r="B178" s="860"/>
      <c r="C178" s="861"/>
      <c r="D178" s="859"/>
      <c r="E178" s="862"/>
      <c r="F178" s="862"/>
      <c r="G178" s="862"/>
      <c r="H178" s="864"/>
      <c r="I178" s="865"/>
      <c r="J178" s="859"/>
    </row>
    <row r="179" spans="1:10" x14ac:dyDescent="0.25">
      <c r="A179" s="859"/>
      <c r="B179" s="860"/>
      <c r="C179" s="861"/>
      <c r="D179" s="859"/>
      <c r="E179" s="862"/>
      <c r="F179" s="862"/>
      <c r="G179" s="862"/>
      <c r="H179" s="864"/>
      <c r="I179" s="865"/>
      <c r="J179" s="859"/>
    </row>
    <row r="180" spans="1:10" x14ac:dyDescent="0.25">
      <c r="A180" s="859"/>
      <c r="B180" s="860"/>
      <c r="C180" s="861"/>
      <c r="D180" s="859"/>
      <c r="E180" s="862"/>
      <c r="F180" s="862"/>
      <c r="G180" s="862"/>
      <c r="H180" s="864"/>
      <c r="I180" s="865"/>
      <c r="J180" s="859"/>
    </row>
    <row r="181" spans="1:10" x14ac:dyDescent="0.25">
      <c r="A181" s="859"/>
      <c r="B181" s="860"/>
      <c r="C181" s="861"/>
      <c r="D181" s="859"/>
      <c r="E181" s="862"/>
      <c r="F181" s="862"/>
      <c r="G181" s="862"/>
      <c r="H181" s="864"/>
      <c r="I181" s="865"/>
      <c r="J181" s="859"/>
    </row>
    <row r="182" spans="1:10" x14ac:dyDescent="0.25">
      <c r="A182" s="859"/>
      <c r="B182" s="860"/>
      <c r="C182" s="861"/>
      <c r="D182" s="859"/>
      <c r="E182" s="862"/>
      <c r="F182" s="862"/>
      <c r="G182" s="862"/>
      <c r="H182" s="864"/>
      <c r="I182" s="865"/>
      <c r="J182" s="859"/>
    </row>
    <row r="183" spans="1:10" x14ac:dyDescent="0.25">
      <c r="A183" s="859"/>
      <c r="B183" s="860"/>
      <c r="C183" s="861"/>
      <c r="D183" s="859"/>
      <c r="E183" s="862"/>
      <c r="F183" s="862"/>
      <c r="G183" s="862"/>
      <c r="H183" s="864"/>
      <c r="I183" s="865"/>
      <c r="J183" s="859"/>
    </row>
    <row r="184" spans="1:10" x14ac:dyDescent="0.25">
      <c r="A184" s="859"/>
      <c r="B184" s="860"/>
      <c r="C184" s="861"/>
      <c r="D184" s="859"/>
      <c r="E184" s="862"/>
      <c r="F184" s="862"/>
      <c r="G184" s="862"/>
      <c r="H184" s="864"/>
      <c r="I184" s="865"/>
      <c r="J184" s="859"/>
    </row>
    <row r="185" spans="1:10" x14ac:dyDescent="0.25">
      <c r="A185" s="859"/>
      <c r="B185" s="860"/>
      <c r="C185" s="861"/>
      <c r="D185" s="859"/>
      <c r="E185" s="862"/>
      <c r="F185" s="862"/>
      <c r="G185" s="862"/>
      <c r="H185" s="864"/>
      <c r="I185" s="865"/>
      <c r="J185" s="859"/>
    </row>
    <row r="186" spans="1:10" x14ac:dyDescent="0.25">
      <c r="A186" s="859"/>
      <c r="B186" s="860"/>
      <c r="C186" s="861"/>
      <c r="D186" s="859"/>
      <c r="E186" s="862"/>
      <c r="F186" s="862"/>
      <c r="G186" s="862"/>
      <c r="H186" s="864"/>
      <c r="I186" s="865"/>
      <c r="J186" s="859"/>
    </row>
    <row r="187" spans="1:10" x14ac:dyDescent="0.25">
      <c r="A187" s="859"/>
      <c r="B187" s="860"/>
      <c r="C187" s="861"/>
      <c r="D187" s="859"/>
      <c r="E187" s="862"/>
      <c r="F187" s="862"/>
      <c r="G187" s="862"/>
      <c r="H187" s="864"/>
      <c r="I187" s="865"/>
      <c r="J187" s="859"/>
    </row>
    <row r="188" spans="1:10" x14ac:dyDescent="0.25">
      <c r="A188" s="859"/>
      <c r="B188" s="860"/>
      <c r="C188" s="861"/>
      <c r="D188" s="859"/>
      <c r="E188" s="862"/>
      <c r="F188" s="862"/>
      <c r="G188" s="862"/>
      <c r="H188" s="864"/>
      <c r="I188" s="865"/>
      <c r="J188" s="859"/>
    </row>
    <row r="189" spans="1:10" x14ac:dyDescent="0.25">
      <c r="A189" s="859"/>
      <c r="B189" s="860"/>
      <c r="C189" s="861"/>
      <c r="D189" s="859"/>
      <c r="E189" s="862"/>
      <c r="F189" s="862"/>
      <c r="G189" s="862"/>
      <c r="H189" s="864"/>
      <c r="I189" s="865"/>
      <c r="J189" s="859"/>
    </row>
    <row r="190" spans="1:10" x14ac:dyDescent="0.25">
      <c r="A190" s="859"/>
      <c r="B190" s="860"/>
      <c r="C190" s="861"/>
      <c r="D190" s="859"/>
      <c r="E190" s="862"/>
      <c r="F190" s="862"/>
      <c r="G190" s="862"/>
      <c r="H190" s="864"/>
      <c r="I190" s="865"/>
      <c r="J190" s="859"/>
    </row>
    <row r="191" spans="1:10" x14ac:dyDescent="0.25">
      <c r="A191" s="859"/>
      <c r="B191" s="860"/>
      <c r="C191" s="861"/>
      <c r="D191" s="859"/>
      <c r="E191" s="862"/>
      <c r="F191" s="862"/>
      <c r="G191" s="862"/>
      <c r="H191" s="864"/>
      <c r="I191" s="865"/>
      <c r="J191" s="859"/>
    </row>
    <row r="192" spans="1:10" x14ac:dyDescent="0.25">
      <c r="A192" s="859"/>
      <c r="B192" s="860"/>
      <c r="C192" s="861"/>
      <c r="D192" s="859"/>
      <c r="E192" s="862"/>
      <c r="F192" s="862"/>
      <c r="G192" s="862"/>
      <c r="H192" s="864"/>
      <c r="I192" s="865"/>
      <c r="J192" s="859"/>
    </row>
    <row r="193" spans="1:10" x14ac:dyDescent="0.25">
      <c r="A193" s="859"/>
      <c r="B193" s="860"/>
      <c r="C193" s="861"/>
      <c r="D193" s="859"/>
      <c r="E193" s="862"/>
      <c r="F193" s="862"/>
      <c r="G193" s="862"/>
      <c r="H193" s="864"/>
      <c r="I193" s="865"/>
      <c r="J193" s="859"/>
    </row>
    <row r="194" spans="1:10" x14ac:dyDescent="0.25">
      <c r="A194" s="859"/>
      <c r="B194" s="860"/>
      <c r="C194" s="861"/>
      <c r="D194" s="859"/>
      <c r="E194" s="862"/>
      <c r="F194" s="862"/>
      <c r="G194" s="862"/>
      <c r="H194" s="864"/>
      <c r="I194" s="865"/>
      <c r="J194" s="859"/>
    </row>
    <row r="195" spans="1:10" x14ac:dyDescent="0.25">
      <c r="A195" s="859"/>
      <c r="B195" s="860"/>
      <c r="C195" s="861"/>
      <c r="D195" s="859"/>
      <c r="E195" s="862"/>
      <c r="F195" s="862"/>
      <c r="G195" s="862"/>
      <c r="H195" s="864"/>
      <c r="I195" s="865"/>
      <c r="J195" s="859"/>
    </row>
    <row r="196" spans="1:10" x14ac:dyDescent="0.25">
      <c r="A196" s="859"/>
      <c r="B196" s="860"/>
      <c r="C196" s="861"/>
      <c r="D196" s="859"/>
      <c r="E196" s="862"/>
      <c r="F196" s="862"/>
      <c r="G196" s="862"/>
      <c r="H196" s="864"/>
      <c r="I196" s="865"/>
      <c r="J196" s="859"/>
    </row>
    <row r="197" spans="1:10" x14ac:dyDescent="0.25">
      <c r="A197" s="859"/>
      <c r="B197" s="860"/>
      <c r="C197" s="861"/>
      <c r="D197" s="859"/>
      <c r="E197" s="862"/>
      <c r="F197" s="862"/>
      <c r="G197" s="862"/>
      <c r="H197" s="864"/>
      <c r="I197" s="865"/>
      <c r="J197" s="859"/>
    </row>
    <row r="198" spans="1:10" x14ac:dyDescent="0.25">
      <c r="A198" s="859"/>
      <c r="B198" s="860"/>
      <c r="C198" s="861"/>
      <c r="D198" s="859"/>
      <c r="E198" s="862"/>
      <c r="F198" s="862"/>
      <c r="G198" s="862"/>
      <c r="H198" s="864"/>
      <c r="I198" s="865"/>
      <c r="J198" s="859"/>
    </row>
    <row r="199" spans="1:10" x14ac:dyDescent="0.25">
      <c r="A199" s="859"/>
      <c r="B199" s="860"/>
      <c r="C199" s="861"/>
      <c r="D199" s="859"/>
      <c r="E199" s="862"/>
      <c r="F199" s="862"/>
      <c r="G199" s="862"/>
      <c r="H199" s="864"/>
      <c r="I199" s="865"/>
      <c r="J199" s="859"/>
    </row>
    <row r="200" spans="1:10" x14ac:dyDescent="0.25">
      <c r="A200" s="859"/>
      <c r="B200" s="860"/>
      <c r="C200" s="861"/>
      <c r="D200" s="859"/>
      <c r="E200" s="862"/>
      <c r="F200" s="862"/>
      <c r="G200" s="862"/>
      <c r="H200" s="864"/>
      <c r="I200" s="865"/>
      <c r="J200" s="859"/>
    </row>
    <row r="201" spans="1:10" x14ac:dyDescent="0.25">
      <c r="A201" s="859"/>
      <c r="B201" s="860"/>
      <c r="C201" s="861"/>
      <c r="D201" s="859"/>
      <c r="E201" s="862"/>
      <c r="F201" s="862"/>
      <c r="G201" s="862"/>
      <c r="H201" s="864"/>
      <c r="I201" s="865"/>
      <c r="J201" s="859"/>
    </row>
    <row r="202" spans="1:10" x14ac:dyDescent="0.25">
      <c r="A202" s="859"/>
      <c r="B202" s="860"/>
      <c r="C202" s="861"/>
      <c r="D202" s="859"/>
      <c r="E202" s="862"/>
      <c r="F202" s="862"/>
      <c r="G202" s="862"/>
      <c r="H202" s="864"/>
      <c r="I202" s="865"/>
      <c r="J202" s="859"/>
    </row>
    <row r="203" spans="1:10" x14ac:dyDescent="0.25">
      <c r="A203" s="859"/>
      <c r="B203" s="860"/>
      <c r="C203" s="861"/>
      <c r="D203" s="859"/>
      <c r="E203" s="862"/>
      <c r="F203" s="862"/>
      <c r="G203" s="862"/>
      <c r="H203" s="864"/>
      <c r="I203" s="865"/>
      <c r="J203" s="859"/>
    </row>
    <row r="204" spans="1:10" x14ac:dyDescent="0.25">
      <c r="A204" s="859"/>
      <c r="B204" s="860"/>
      <c r="C204" s="861"/>
      <c r="D204" s="859"/>
      <c r="E204" s="862"/>
      <c r="F204" s="862"/>
      <c r="G204" s="862"/>
      <c r="H204" s="864"/>
      <c r="I204" s="865"/>
      <c r="J204" s="859"/>
    </row>
    <row r="205" spans="1:10" x14ac:dyDescent="0.25">
      <c r="A205" s="859"/>
      <c r="B205" s="860"/>
      <c r="C205" s="861"/>
      <c r="D205" s="859"/>
      <c r="E205" s="862"/>
      <c r="F205" s="862"/>
      <c r="G205" s="862"/>
      <c r="H205" s="864"/>
      <c r="I205" s="865"/>
      <c r="J205" s="859"/>
    </row>
    <row r="206" spans="1:10" x14ac:dyDescent="0.25">
      <c r="A206" s="859"/>
      <c r="B206" s="860"/>
      <c r="C206" s="861"/>
      <c r="D206" s="859"/>
      <c r="E206" s="862"/>
      <c r="F206" s="862"/>
      <c r="G206" s="862"/>
      <c r="H206" s="864"/>
      <c r="I206" s="865"/>
      <c r="J206" s="859"/>
    </row>
    <row r="207" spans="1:10" x14ac:dyDescent="0.25">
      <c r="A207" s="859"/>
      <c r="B207" s="860"/>
      <c r="C207" s="861"/>
      <c r="D207" s="859"/>
      <c r="E207" s="862"/>
      <c r="F207" s="862"/>
      <c r="G207" s="862"/>
      <c r="H207" s="864"/>
      <c r="I207" s="865"/>
      <c r="J207" s="859"/>
    </row>
    <row r="208" spans="1:10" x14ac:dyDescent="0.25">
      <c r="A208" s="859"/>
      <c r="B208" s="860"/>
      <c r="C208" s="861"/>
      <c r="D208" s="859"/>
      <c r="E208" s="862"/>
      <c r="F208" s="862"/>
      <c r="G208" s="862"/>
      <c r="H208" s="864"/>
      <c r="I208" s="865"/>
      <c r="J208" s="859"/>
    </row>
    <row r="209" spans="1:10" x14ac:dyDescent="0.25">
      <c r="A209" s="859"/>
      <c r="B209" s="860"/>
      <c r="C209" s="861"/>
      <c r="D209" s="859"/>
      <c r="E209" s="862"/>
      <c r="F209" s="862"/>
      <c r="G209" s="862"/>
      <c r="H209" s="864"/>
      <c r="I209" s="865"/>
      <c r="J209" s="859"/>
    </row>
    <row r="210" spans="1:10" x14ac:dyDescent="0.25">
      <c r="A210" s="859"/>
      <c r="B210" s="860"/>
      <c r="C210" s="861"/>
      <c r="D210" s="859"/>
      <c r="E210" s="862"/>
      <c r="F210" s="862"/>
      <c r="G210" s="862"/>
      <c r="H210" s="864"/>
      <c r="I210" s="865"/>
      <c r="J210" s="859"/>
    </row>
    <row r="211" spans="1:10" x14ac:dyDescent="0.25">
      <c r="A211" s="859"/>
      <c r="B211" s="860"/>
      <c r="C211" s="861"/>
      <c r="D211" s="859"/>
      <c r="E211" s="862"/>
      <c r="F211" s="862"/>
      <c r="G211" s="862"/>
      <c r="H211" s="864"/>
      <c r="I211" s="865"/>
      <c r="J211" s="859"/>
    </row>
    <row r="212" spans="1:10" x14ac:dyDescent="0.25">
      <c r="A212" s="859"/>
      <c r="B212" s="860"/>
      <c r="C212" s="861"/>
      <c r="D212" s="859"/>
      <c r="E212" s="862"/>
      <c r="F212" s="862"/>
      <c r="G212" s="862"/>
      <c r="H212" s="864"/>
      <c r="I212" s="865"/>
      <c r="J212" s="859"/>
    </row>
    <row r="213" spans="1:10" x14ac:dyDescent="0.25">
      <c r="A213" s="859"/>
      <c r="B213" s="860"/>
      <c r="C213" s="861"/>
      <c r="D213" s="859"/>
      <c r="E213" s="862"/>
      <c r="F213" s="862"/>
      <c r="G213" s="862"/>
      <c r="H213" s="864"/>
      <c r="I213" s="865"/>
      <c r="J213" s="859"/>
    </row>
    <row r="214" spans="1:10" x14ac:dyDescent="0.25">
      <c r="A214" s="859"/>
      <c r="B214" s="860"/>
      <c r="C214" s="861"/>
      <c r="D214" s="859"/>
      <c r="E214" s="862"/>
      <c r="F214" s="862"/>
      <c r="G214" s="862"/>
      <c r="H214" s="864"/>
      <c r="I214" s="865"/>
      <c r="J214" s="859"/>
    </row>
    <row r="215" spans="1:10" x14ac:dyDescent="0.25">
      <c r="A215" s="859"/>
      <c r="B215" s="860"/>
      <c r="C215" s="861"/>
      <c r="D215" s="859"/>
      <c r="E215" s="862"/>
      <c r="F215" s="862"/>
      <c r="G215" s="862"/>
      <c r="H215" s="864"/>
      <c r="I215" s="865"/>
      <c r="J215" s="859"/>
    </row>
    <row r="216" spans="1:10" x14ac:dyDescent="0.25">
      <c r="A216" s="859"/>
      <c r="B216" s="860"/>
      <c r="C216" s="861"/>
      <c r="D216" s="859"/>
      <c r="E216" s="862"/>
      <c r="F216" s="862"/>
      <c r="G216" s="862"/>
      <c r="H216" s="864"/>
      <c r="I216" s="865"/>
      <c r="J216" s="859"/>
    </row>
    <row r="217" spans="1:10" x14ac:dyDescent="0.25">
      <c r="A217" s="859"/>
      <c r="B217" s="860"/>
      <c r="C217" s="861"/>
      <c r="D217" s="859"/>
      <c r="E217" s="862"/>
      <c r="F217" s="862"/>
      <c r="G217" s="862"/>
      <c r="H217" s="864"/>
      <c r="I217" s="865"/>
      <c r="J217" s="859"/>
    </row>
    <row r="218" spans="1:10" x14ac:dyDescent="0.25">
      <c r="A218" s="859"/>
      <c r="B218" s="860"/>
      <c r="C218" s="861"/>
      <c r="D218" s="859"/>
      <c r="E218" s="862"/>
      <c r="F218" s="862"/>
      <c r="G218" s="862"/>
      <c r="H218" s="864"/>
      <c r="I218" s="865"/>
      <c r="J218" s="859"/>
    </row>
    <row r="219" spans="1:10" x14ac:dyDescent="0.25">
      <c r="A219" s="859"/>
      <c r="B219" s="860"/>
      <c r="C219" s="861"/>
      <c r="D219" s="859"/>
      <c r="E219" s="862"/>
      <c r="F219" s="862"/>
      <c r="G219" s="862"/>
      <c r="H219" s="864"/>
      <c r="I219" s="865"/>
      <c r="J219" s="859"/>
    </row>
    <row r="220" spans="1:10" x14ac:dyDescent="0.25">
      <c r="A220" s="859"/>
      <c r="B220" s="860"/>
      <c r="C220" s="861"/>
      <c r="D220" s="859"/>
      <c r="E220" s="862"/>
      <c r="F220" s="862"/>
      <c r="G220" s="862"/>
      <c r="H220" s="864"/>
      <c r="I220" s="865"/>
      <c r="J220" s="859"/>
    </row>
    <row r="221" spans="1:10" x14ac:dyDescent="0.25">
      <c r="A221" s="859"/>
      <c r="B221" s="860"/>
      <c r="C221" s="861"/>
      <c r="D221" s="859"/>
      <c r="E221" s="862"/>
      <c r="F221" s="862"/>
      <c r="G221" s="862"/>
      <c r="H221" s="864"/>
      <c r="I221" s="865"/>
      <c r="J221" s="859"/>
    </row>
    <row r="222" spans="1:10" x14ac:dyDescent="0.25">
      <c r="A222" s="859"/>
      <c r="B222" s="860"/>
      <c r="C222" s="861"/>
      <c r="D222" s="859"/>
      <c r="E222" s="862"/>
      <c r="F222" s="862"/>
      <c r="G222" s="862"/>
      <c r="H222" s="864"/>
      <c r="I222" s="865"/>
      <c r="J222" s="859"/>
    </row>
    <row r="223" spans="1:10" x14ac:dyDescent="0.25">
      <c r="A223" s="859"/>
      <c r="B223" s="860"/>
      <c r="C223" s="861"/>
      <c r="D223" s="859"/>
      <c r="E223" s="862"/>
      <c r="F223" s="862"/>
      <c r="G223" s="862"/>
      <c r="H223" s="864"/>
      <c r="I223" s="865"/>
      <c r="J223" s="859"/>
    </row>
    <row r="224" spans="1:10" x14ac:dyDescent="0.25">
      <c r="A224" s="859"/>
      <c r="B224" s="860"/>
      <c r="C224" s="861"/>
      <c r="D224" s="859"/>
      <c r="E224" s="862"/>
      <c r="F224" s="862"/>
      <c r="G224" s="862"/>
      <c r="H224" s="864"/>
      <c r="I224" s="865"/>
      <c r="J224" s="859"/>
    </row>
    <row r="225" spans="1:10" x14ac:dyDescent="0.25">
      <c r="A225" s="859"/>
      <c r="B225" s="860"/>
      <c r="C225" s="861"/>
      <c r="D225" s="859"/>
      <c r="E225" s="862"/>
      <c r="F225" s="862"/>
      <c r="G225" s="862"/>
      <c r="H225" s="864"/>
      <c r="I225" s="865"/>
      <c r="J225" s="859"/>
    </row>
    <row r="226" spans="1:10" x14ac:dyDescent="0.25">
      <c r="A226" s="859"/>
      <c r="B226" s="860"/>
      <c r="C226" s="861"/>
      <c r="D226" s="859"/>
      <c r="E226" s="862"/>
      <c r="F226" s="862"/>
      <c r="G226" s="862"/>
      <c r="H226" s="864"/>
      <c r="I226" s="865"/>
      <c r="J226" s="859"/>
    </row>
    <row r="227" spans="1:10" x14ac:dyDescent="0.25">
      <c r="A227" s="859"/>
      <c r="B227" s="860"/>
      <c r="C227" s="861"/>
      <c r="D227" s="859"/>
      <c r="E227" s="862"/>
      <c r="F227" s="862"/>
      <c r="G227" s="862"/>
      <c r="H227" s="864"/>
      <c r="I227" s="865"/>
      <c r="J227" s="859"/>
    </row>
    <row r="228" spans="1:10" x14ac:dyDescent="0.25">
      <c r="A228" s="859"/>
      <c r="B228" s="860"/>
      <c r="C228" s="861"/>
      <c r="D228" s="859"/>
      <c r="E228" s="862"/>
      <c r="F228" s="862"/>
      <c r="G228" s="862"/>
      <c r="H228" s="864"/>
      <c r="I228" s="865"/>
      <c r="J228" s="859"/>
    </row>
    <row r="229" spans="1:10" x14ac:dyDescent="0.25">
      <c r="A229" s="859"/>
      <c r="B229" s="860"/>
      <c r="C229" s="861"/>
      <c r="D229" s="859"/>
      <c r="E229" s="862"/>
      <c r="F229" s="862"/>
      <c r="G229" s="862"/>
      <c r="H229" s="864"/>
      <c r="I229" s="865"/>
      <c r="J229" s="859"/>
    </row>
    <row r="230" spans="1:10" x14ac:dyDescent="0.25">
      <c r="A230" s="859"/>
      <c r="B230" s="860"/>
      <c r="C230" s="861"/>
      <c r="D230" s="859"/>
      <c r="E230" s="862"/>
      <c r="F230" s="862"/>
      <c r="G230" s="862"/>
      <c r="H230" s="864"/>
      <c r="I230" s="865"/>
      <c r="J230" s="859"/>
    </row>
    <row r="231" spans="1:10" x14ac:dyDescent="0.25">
      <c r="A231" s="859"/>
      <c r="B231" s="860"/>
      <c r="C231" s="861"/>
      <c r="D231" s="859"/>
      <c r="E231" s="862"/>
      <c r="F231" s="862"/>
      <c r="G231" s="862"/>
      <c r="H231" s="864"/>
      <c r="I231" s="865"/>
      <c r="J231" s="859"/>
    </row>
    <row r="232" spans="1:10" x14ac:dyDescent="0.25">
      <c r="A232" s="859"/>
      <c r="B232" s="860"/>
      <c r="C232" s="861"/>
      <c r="D232" s="859"/>
      <c r="E232" s="862"/>
      <c r="F232" s="862"/>
      <c r="G232" s="862"/>
      <c r="H232" s="864"/>
      <c r="I232" s="865"/>
      <c r="J232" s="859"/>
    </row>
    <row r="233" spans="1:10" x14ac:dyDescent="0.25">
      <c r="A233" s="859"/>
      <c r="B233" s="860"/>
      <c r="C233" s="861"/>
      <c r="D233" s="859"/>
      <c r="E233" s="862"/>
      <c r="F233" s="862"/>
      <c r="G233" s="862"/>
      <c r="H233" s="864"/>
      <c r="I233" s="865"/>
      <c r="J233" s="859"/>
    </row>
    <row r="234" spans="1:10" x14ac:dyDescent="0.25">
      <c r="A234" s="859"/>
      <c r="B234" s="860"/>
      <c r="C234" s="861"/>
      <c r="D234" s="859"/>
      <c r="E234" s="862"/>
      <c r="F234" s="862"/>
      <c r="G234" s="862"/>
      <c r="H234" s="864"/>
      <c r="I234" s="865"/>
      <c r="J234" s="859"/>
    </row>
    <row r="235" spans="1:10" x14ac:dyDescent="0.25">
      <c r="A235" s="859"/>
      <c r="B235" s="860"/>
      <c r="C235" s="861"/>
      <c r="D235" s="859"/>
      <c r="E235" s="862"/>
      <c r="F235" s="862"/>
      <c r="G235" s="862"/>
      <c r="H235" s="864"/>
      <c r="I235" s="865"/>
      <c r="J235" s="859"/>
    </row>
    <row r="236" spans="1:10" x14ac:dyDescent="0.25">
      <c r="A236" s="859"/>
      <c r="B236" s="860"/>
      <c r="C236" s="861"/>
      <c r="D236" s="859"/>
      <c r="E236" s="862"/>
      <c r="F236" s="862"/>
      <c r="G236" s="862"/>
      <c r="H236" s="864"/>
      <c r="I236" s="865"/>
      <c r="J236" s="859"/>
    </row>
    <row r="237" spans="1:10" x14ac:dyDescent="0.25">
      <c r="A237" s="859"/>
      <c r="B237" s="860"/>
      <c r="C237" s="861"/>
      <c r="D237" s="859"/>
      <c r="E237" s="862"/>
      <c r="F237" s="862"/>
      <c r="G237" s="862"/>
      <c r="H237" s="864"/>
      <c r="I237" s="865"/>
      <c r="J237" s="859"/>
    </row>
    <row r="238" spans="1:10" x14ac:dyDescent="0.25">
      <c r="A238" s="859"/>
      <c r="B238" s="860"/>
      <c r="C238" s="861"/>
      <c r="D238" s="859"/>
      <c r="E238" s="862"/>
      <c r="F238" s="862"/>
      <c r="G238" s="862"/>
      <c r="H238" s="864"/>
      <c r="I238" s="865"/>
      <c r="J238" s="859"/>
    </row>
    <row r="239" spans="1:10" x14ac:dyDescent="0.25">
      <c r="A239" s="859"/>
      <c r="B239" s="860"/>
      <c r="C239" s="861"/>
      <c r="D239" s="859"/>
      <c r="E239" s="862"/>
      <c r="F239" s="862"/>
      <c r="G239" s="862"/>
      <c r="H239" s="864"/>
      <c r="I239" s="865"/>
      <c r="J239" s="859"/>
    </row>
    <row r="240" spans="1:10" x14ac:dyDescent="0.25">
      <c r="A240" s="859"/>
      <c r="B240" s="860"/>
      <c r="C240" s="861"/>
      <c r="D240" s="859"/>
      <c r="E240" s="862"/>
      <c r="F240" s="862"/>
      <c r="G240" s="862"/>
      <c r="H240" s="864"/>
      <c r="I240" s="865"/>
      <c r="J240" s="859"/>
    </row>
    <row r="241" spans="1:10" x14ac:dyDescent="0.25">
      <c r="A241" s="859"/>
      <c r="B241" s="860"/>
      <c r="C241" s="861"/>
      <c r="D241" s="859"/>
      <c r="E241" s="862"/>
      <c r="F241" s="862"/>
      <c r="G241" s="862"/>
      <c r="H241" s="864"/>
      <c r="I241" s="865"/>
      <c r="J241" s="859"/>
    </row>
    <row r="242" spans="1:10" x14ac:dyDescent="0.25">
      <c r="A242" s="859"/>
      <c r="B242" s="860"/>
      <c r="C242" s="861"/>
      <c r="D242" s="859"/>
      <c r="E242" s="862"/>
      <c r="F242" s="862"/>
      <c r="G242" s="862"/>
      <c r="H242" s="864"/>
      <c r="I242" s="865"/>
      <c r="J242" s="859"/>
    </row>
    <row r="243" spans="1:10" x14ac:dyDescent="0.25">
      <c r="A243" s="859"/>
      <c r="B243" s="860"/>
      <c r="C243" s="861"/>
      <c r="D243" s="859"/>
      <c r="E243" s="862"/>
      <c r="F243" s="862"/>
      <c r="G243" s="862"/>
      <c r="H243" s="864"/>
      <c r="I243" s="865"/>
      <c r="J243" s="859"/>
    </row>
    <row r="244" spans="1:10" x14ac:dyDescent="0.25">
      <c r="A244" s="859"/>
      <c r="B244" s="860"/>
      <c r="C244" s="861"/>
      <c r="D244" s="859"/>
      <c r="E244" s="862"/>
      <c r="F244" s="862"/>
      <c r="G244" s="862"/>
      <c r="H244" s="864"/>
      <c r="I244" s="865"/>
      <c r="J244" s="859"/>
    </row>
    <row r="245" spans="1:10" x14ac:dyDescent="0.25">
      <c r="A245" s="859"/>
      <c r="B245" s="860"/>
      <c r="C245" s="861"/>
      <c r="D245" s="859"/>
      <c r="E245" s="862"/>
      <c r="F245" s="862"/>
      <c r="G245" s="862"/>
      <c r="H245" s="864"/>
      <c r="I245" s="865"/>
      <c r="J245" s="859"/>
    </row>
    <row r="246" spans="1:10" x14ac:dyDescent="0.25">
      <c r="A246" s="859"/>
      <c r="B246" s="860"/>
      <c r="C246" s="861"/>
      <c r="D246" s="859"/>
      <c r="E246" s="862"/>
      <c r="F246" s="862"/>
      <c r="G246" s="862"/>
      <c r="H246" s="864"/>
      <c r="I246" s="865"/>
      <c r="J246" s="859"/>
    </row>
    <row r="247" spans="1:10" x14ac:dyDescent="0.25">
      <c r="A247" s="859"/>
      <c r="B247" s="860"/>
      <c r="C247" s="861"/>
      <c r="D247" s="859"/>
      <c r="E247" s="862"/>
      <c r="F247" s="862"/>
      <c r="G247" s="862"/>
      <c r="H247" s="864"/>
      <c r="I247" s="865"/>
      <c r="J247" s="859"/>
    </row>
    <row r="248" spans="1:10" x14ac:dyDescent="0.25">
      <c r="A248" s="859"/>
      <c r="B248" s="860"/>
      <c r="C248" s="861"/>
      <c r="D248" s="859"/>
      <c r="E248" s="862"/>
      <c r="F248" s="862"/>
      <c r="G248" s="862"/>
      <c r="H248" s="864"/>
      <c r="I248" s="865"/>
      <c r="J248" s="859"/>
    </row>
    <row r="249" spans="1:10" x14ac:dyDescent="0.25">
      <c r="A249" s="859"/>
      <c r="B249" s="860"/>
      <c r="C249" s="861"/>
      <c r="D249" s="859"/>
      <c r="E249" s="862"/>
      <c r="F249" s="862"/>
      <c r="G249" s="862"/>
      <c r="H249" s="864"/>
      <c r="I249" s="865"/>
      <c r="J249" s="859"/>
    </row>
    <row r="250" spans="1:10" x14ac:dyDescent="0.25">
      <c r="A250" s="859"/>
      <c r="B250" s="860"/>
      <c r="C250" s="861"/>
      <c r="D250" s="859"/>
      <c r="E250" s="862"/>
      <c r="F250" s="862"/>
      <c r="G250" s="862"/>
      <c r="H250" s="864"/>
      <c r="I250" s="865"/>
      <c r="J250" s="859"/>
    </row>
    <row r="251" spans="1:10" x14ac:dyDescent="0.25">
      <c r="A251" s="859"/>
      <c r="B251" s="860"/>
      <c r="C251" s="861"/>
      <c r="D251" s="859"/>
      <c r="E251" s="862"/>
      <c r="F251" s="862"/>
      <c r="G251" s="862"/>
      <c r="H251" s="864"/>
      <c r="I251" s="865"/>
      <c r="J251" s="859"/>
    </row>
    <row r="252" spans="1:10" x14ac:dyDescent="0.25">
      <c r="A252" s="859"/>
      <c r="B252" s="860"/>
      <c r="C252" s="861"/>
      <c r="D252" s="859"/>
      <c r="E252" s="862"/>
      <c r="F252" s="862"/>
      <c r="G252" s="862"/>
      <c r="H252" s="864"/>
      <c r="I252" s="865"/>
      <c r="J252" s="859"/>
    </row>
    <row r="253" spans="1:10" x14ac:dyDescent="0.25">
      <c r="A253" s="859"/>
      <c r="B253" s="860"/>
      <c r="C253" s="861"/>
      <c r="D253" s="859"/>
      <c r="E253" s="862"/>
      <c r="F253" s="862"/>
      <c r="G253" s="862"/>
      <c r="H253" s="864"/>
      <c r="I253" s="865"/>
      <c r="J253" s="859"/>
    </row>
    <row r="254" spans="1:10" x14ac:dyDescent="0.25">
      <c r="A254" s="859"/>
      <c r="B254" s="860"/>
      <c r="C254" s="861"/>
      <c r="D254" s="859"/>
      <c r="E254" s="862"/>
      <c r="F254" s="862"/>
      <c r="G254" s="862"/>
      <c r="H254" s="864"/>
      <c r="I254" s="865"/>
      <c r="J254" s="859"/>
    </row>
    <row r="255" spans="1:10" x14ac:dyDescent="0.25">
      <c r="A255" s="859"/>
      <c r="B255" s="860"/>
      <c r="C255" s="861"/>
      <c r="D255" s="859"/>
      <c r="E255" s="862"/>
      <c r="F255" s="862"/>
      <c r="G255" s="862"/>
      <c r="H255" s="864"/>
      <c r="I255" s="865"/>
      <c r="J255" s="859"/>
    </row>
    <row r="256" spans="1:10" x14ac:dyDescent="0.25">
      <c r="A256" s="859"/>
      <c r="B256" s="860"/>
      <c r="C256" s="861"/>
      <c r="D256" s="859"/>
      <c r="E256" s="862"/>
      <c r="F256" s="862"/>
      <c r="G256" s="862"/>
      <c r="H256" s="864"/>
      <c r="I256" s="865"/>
      <c r="J256" s="859"/>
    </row>
    <row r="257" spans="1:10" x14ac:dyDescent="0.25">
      <c r="A257" s="859"/>
      <c r="B257" s="860"/>
      <c r="C257" s="861"/>
      <c r="D257" s="859"/>
      <c r="E257" s="862"/>
      <c r="F257" s="862"/>
      <c r="G257" s="862"/>
      <c r="H257" s="864"/>
      <c r="I257" s="865"/>
      <c r="J257" s="859"/>
    </row>
    <row r="258" spans="1:10" x14ac:dyDescent="0.25">
      <c r="A258" s="859"/>
      <c r="B258" s="860"/>
      <c r="C258" s="861"/>
      <c r="D258" s="859"/>
      <c r="E258" s="862"/>
      <c r="F258" s="862"/>
      <c r="G258" s="862"/>
      <c r="H258" s="864"/>
      <c r="I258" s="865"/>
      <c r="J258" s="859"/>
    </row>
    <row r="259" spans="1:10" x14ac:dyDescent="0.25">
      <c r="A259" s="859"/>
      <c r="B259" s="860"/>
      <c r="C259" s="861"/>
      <c r="D259" s="859"/>
      <c r="E259" s="862"/>
      <c r="F259" s="862"/>
      <c r="G259" s="862"/>
      <c r="H259" s="864"/>
      <c r="I259" s="865"/>
      <c r="J259" s="859"/>
    </row>
    <row r="260" spans="1:10" x14ac:dyDescent="0.25">
      <c r="A260" s="859"/>
      <c r="B260" s="860"/>
      <c r="C260" s="861"/>
      <c r="D260" s="859"/>
      <c r="E260" s="862"/>
      <c r="F260" s="862"/>
      <c r="G260" s="862"/>
      <c r="H260" s="864"/>
      <c r="I260" s="865"/>
      <c r="J260" s="859"/>
    </row>
    <row r="261" spans="1:10" x14ac:dyDescent="0.25">
      <c r="A261" s="859"/>
      <c r="B261" s="860"/>
      <c r="C261" s="861"/>
      <c r="D261" s="859"/>
      <c r="E261" s="862"/>
      <c r="F261" s="862"/>
      <c r="G261" s="862"/>
      <c r="H261" s="864"/>
      <c r="I261" s="865"/>
      <c r="J261" s="859"/>
    </row>
    <row r="262" spans="1:10" x14ac:dyDescent="0.25">
      <c r="A262" s="859"/>
      <c r="B262" s="860"/>
      <c r="C262" s="861"/>
      <c r="D262" s="859"/>
      <c r="E262" s="862"/>
      <c r="F262" s="862"/>
      <c r="G262" s="862"/>
      <c r="H262" s="864"/>
      <c r="I262" s="865"/>
      <c r="J262" s="859"/>
    </row>
    <row r="263" spans="1:10" x14ac:dyDescent="0.25">
      <c r="A263" s="859"/>
      <c r="B263" s="860"/>
      <c r="C263" s="861"/>
      <c r="D263" s="859"/>
      <c r="E263" s="862"/>
      <c r="F263" s="862"/>
      <c r="G263" s="862"/>
      <c r="H263" s="864"/>
      <c r="I263" s="865"/>
      <c r="J263" s="859"/>
    </row>
    <row r="264" spans="1:10" x14ac:dyDescent="0.25">
      <c r="A264" s="859"/>
      <c r="B264" s="860"/>
      <c r="C264" s="861"/>
      <c r="D264" s="859"/>
      <c r="E264" s="862"/>
      <c r="F264" s="862"/>
      <c r="G264" s="862"/>
      <c r="H264" s="864"/>
      <c r="I264" s="865"/>
      <c r="J264" s="859"/>
    </row>
    <row r="265" spans="1:10" x14ac:dyDescent="0.25">
      <c r="A265" s="859"/>
      <c r="B265" s="860"/>
      <c r="C265" s="861"/>
      <c r="D265" s="859"/>
      <c r="E265" s="862"/>
      <c r="F265" s="862"/>
      <c r="G265" s="862"/>
      <c r="H265" s="864"/>
      <c r="I265" s="865"/>
      <c r="J265" s="859"/>
    </row>
    <row r="266" spans="1:10" x14ac:dyDescent="0.25">
      <c r="A266" s="859"/>
      <c r="B266" s="860"/>
      <c r="C266" s="861"/>
      <c r="D266" s="859"/>
      <c r="E266" s="862"/>
      <c r="F266" s="862"/>
      <c r="G266" s="862"/>
      <c r="H266" s="864"/>
      <c r="I266" s="865"/>
      <c r="J266" s="859"/>
    </row>
    <row r="267" spans="1:10" x14ac:dyDescent="0.25">
      <c r="A267" s="859"/>
      <c r="B267" s="860"/>
      <c r="C267" s="861"/>
      <c r="D267" s="859"/>
      <c r="E267" s="862"/>
      <c r="F267" s="862"/>
      <c r="G267" s="862"/>
      <c r="H267" s="864"/>
      <c r="I267" s="865"/>
      <c r="J267" s="859"/>
    </row>
    <row r="268" spans="1:10" x14ac:dyDescent="0.25">
      <c r="A268" s="859"/>
      <c r="B268" s="860"/>
      <c r="C268" s="861"/>
      <c r="D268" s="859"/>
      <c r="E268" s="862"/>
      <c r="F268" s="862"/>
      <c r="G268" s="862"/>
      <c r="H268" s="864"/>
      <c r="I268" s="865"/>
      <c r="J268" s="859"/>
    </row>
    <row r="269" spans="1:10" x14ac:dyDescent="0.25">
      <c r="A269" s="859"/>
      <c r="B269" s="860"/>
      <c r="C269" s="861"/>
      <c r="D269" s="859"/>
      <c r="E269" s="862"/>
      <c r="F269" s="862"/>
      <c r="G269" s="862"/>
      <c r="H269" s="864"/>
      <c r="I269" s="865"/>
      <c r="J269" s="859"/>
    </row>
    <row r="270" spans="1:10" x14ac:dyDescent="0.25">
      <c r="A270" s="859"/>
      <c r="B270" s="860"/>
      <c r="C270" s="861"/>
      <c r="D270" s="859"/>
      <c r="E270" s="862"/>
      <c r="F270" s="862"/>
      <c r="G270" s="862"/>
      <c r="H270" s="864"/>
      <c r="I270" s="865"/>
      <c r="J270" s="859"/>
    </row>
    <row r="271" spans="1:10" x14ac:dyDescent="0.25">
      <c r="A271" s="859"/>
      <c r="B271" s="860"/>
      <c r="C271" s="861"/>
      <c r="D271" s="859"/>
      <c r="E271" s="862"/>
      <c r="F271" s="862"/>
      <c r="G271" s="862"/>
      <c r="H271" s="864"/>
      <c r="I271" s="865"/>
      <c r="J271" s="859"/>
    </row>
    <row r="272" spans="1:10" x14ac:dyDescent="0.25">
      <c r="A272" s="859"/>
      <c r="B272" s="860"/>
      <c r="C272" s="861"/>
      <c r="D272" s="859"/>
      <c r="E272" s="862"/>
      <c r="F272" s="862"/>
      <c r="G272" s="862"/>
      <c r="H272" s="864"/>
      <c r="I272" s="865"/>
      <c r="J272" s="859"/>
    </row>
    <row r="273" spans="1:10" x14ac:dyDescent="0.25">
      <c r="A273" s="859"/>
      <c r="B273" s="860"/>
      <c r="C273" s="861"/>
      <c r="D273" s="859"/>
      <c r="E273" s="862"/>
      <c r="F273" s="862"/>
      <c r="G273" s="862"/>
      <c r="H273" s="864"/>
      <c r="I273" s="865"/>
      <c r="J273" s="859"/>
    </row>
    <row r="274" spans="1:10" x14ac:dyDescent="0.25">
      <c r="A274" s="859"/>
      <c r="B274" s="860"/>
      <c r="C274" s="861"/>
      <c r="D274" s="859"/>
      <c r="E274" s="862"/>
      <c r="F274" s="862"/>
      <c r="G274" s="862"/>
      <c r="H274" s="864"/>
      <c r="I274" s="865"/>
      <c r="J274" s="859"/>
    </row>
    <row r="275" spans="1:10" x14ac:dyDescent="0.25">
      <c r="A275" s="859"/>
      <c r="B275" s="860"/>
      <c r="C275" s="861"/>
      <c r="D275" s="859"/>
      <c r="E275" s="862"/>
      <c r="F275" s="862"/>
      <c r="G275" s="862"/>
      <c r="H275" s="864"/>
      <c r="I275" s="865"/>
      <c r="J275" s="859"/>
    </row>
    <row r="276" spans="1:10" x14ac:dyDescent="0.25">
      <c r="A276" s="859"/>
      <c r="B276" s="860"/>
      <c r="C276" s="861"/>
      <c r="D276" s="859"/>
      <c r="E276" s="862"/>
      <c r="F276" s="862"/>
      <c r="G276" s="862"/>
      <c r="H276" s="864"/>
      <c r="I276" s="865"/>
      <c r="J276" s="859"/>
    </row>
    <row r="277" spans="1:10" x14ac:dyDescent="0.25">
      <c r="A277" s="859"/>
      <c r="B277" s="860"/>
      <c r="C277" s="861"/>
      <c r="D277" s="859"/>
      <c r="E277" s="862"/>
      <c r="F277" s="862"/>
      <c r="G277" s="862"/>
      <c r="H277" s="864"/>
      <c r="I277" s="865"/>
      <c r="J277" s="859"/>
    </row>
    <row r="278" spans="1:10" x14ac:dyDescent="0.25">
      <c r="A278" s="859"/>
      <c r="B278" s="860"/>
      <c r="C278" s="861"/>
      <c r="D278" s="859"/>
      <c r="E278" s="862"/>
      <c r="F278" s="862"/>
      <c r="G278" s="862"/>
      <c r="H278" s="864"/>
      <c r="I278" s="865"/>
      <c r="J278" s="859"/>
    </row>
    <row r="279" spans="1:10" x14ac:dyDescent="0.25">
      <c r="A279" s="859"/>
      <c r="B279" s="860"/>
      <c r="C279" s="861"/>
      <c r="D279" s="859"/>
      <c r="E279" s="862"/>
      <c r="F279" s="862"/>
      <c r="G279" s="862"/>
      <c r="H279" s="864"/>
      <c r="I279" s="865"/>
      <c r="J279" s="859"/>
    </row>
    <row r="280" spans="1:10" x14ac:dyDescent="0.25">
      <c r="A280" s="859"/>
      <c r="B280" s="860"/>
      <c r="C280" s="861"/>
      <c r="D280" s="859"/>
      <c r="E280" s="862"/>
      <c r="F280" s="862"/>
      <c r="G280" s="862"/>
      <c r="H280" s="864"/>
      <c r="I280" s="865"/>
      <c r="J280" s="859"/>
    </row>
    <row r="281" spans="1:10" x14ac:dyDescent="0.25">
      <c r="A281" s="859"/>
      <c r="B281" s="860"/>
      <c r="C281" s="861"/>
      <c r="D281" s="859"/>
      <c r="E281" s="862"/>
      <c r="F281" s="862"/>
      <c r="G281" s="862"/>
      <c r="H281" s="864"/>
      <c r="I281" s="865"/>
      <c r="J281" s="859"/>
    </row>
    <row r="282" spans="1:10" x14ac:dyDescent="0.25">
      <c r="A282" s="859"/>
      <c r="B282" s="860"/>
      <c r="C282" s="861"/>
      <c r="D282" s="859"/>
      <c r="E282" s="862"/>
      <c r="F282" s="862"/>
      <c r="G282" s="862"/>
      <c r="H282" s="864"/>
      <c r="I282" s="865"/>
      <c r="J282" s="859"/>
    </row>
    <row r="283" spans="1:10" x14ac:dyDescent="0.25">
      <c r="A283" s="859"/>
      <c r="B283" s="860"/>
      <c r="C283" s="861"/>
      <c r="D283" s="859"/>
      <c r="E283" s="862"/>
      <c r="F283" s="862"/>
      <c r="G283" s="862"/>
      <c r="H283" s="864"/>
      <c r="I283" s="865"/>
      <c r="J283" s="859"/>
    </row>
    <row r="284" spans="1:10" x14ac:dyDescent="0.25">
      <c r="A284" s="859"/>
      <c r="B284" s="860"/>
      <c r="C284" s="861"/>
      <c r="D284" s="859"/>
      <c r="E284" s="862"/>
      <c r="F284" s="862"/>
      <c r="G284" s="862"/>
      <c r="H284" s="864"/>
      <c r="I284" s="865"/>
      <c r="J284" s="859"/>
    </row>
    <row r="285" spans="1:10" x14ac:dyDescent="0.25">
      <c r="A285" s="859"/>
      <c r="B285" s="860"/>
      <c r="C285" s="861"/>
      <c r="D285" s="859"/>
      <c r="E285" s="862"/>
      <c r="F285" s="862"/>
      <c r="G285" s="862"/>
      <c r="H285" s="864"/>
      <c r="I285" s="865"/>
      <c r="J285" s="859"/>
    </row>
    <row r="286" spans="1:10" x14ac:dyDescent="0.25">
      <c r="A286" s="859"/>
      <c r="B286" s="860"/>
      <c r="C286" s="861"/>
      <c r="D286" s="859"/>
      <c r="E286" s="862"/>
      <c r="F286" s="862"/>
      <c r="G286" s="862"/>
      <c r="H286" s="864"/>
      <c r="I286" s="865"/>
      <c r="J286" s="859"/>
    </row>
    <row r="287" spans="1:10" x14ac:dyDescent="0.25">
      <c r="A287" s="859"/>
      <c r="B287" s="860"/>
      <c r="C287" s="861"/>
      <c r="D287" s="859"/>
      <c r="E287" s="862"/>
      <c r="F287" s="862"/>
      <c r="G287" s="862"/>
      <c r="H287" s="864"/>
      <c r="I287" s="865"/>
      <c r="J287" s="859"/>
    </row>
    <row r="288" spans="1:10" x14ac:dyDescent="0.25">
      <c r="A288" s="859"/>
      <c r="B288" s="860"/>
      <c r="C288" s="861"/>
      <c r="D288" s="859"/>
      <c r="E288" s="862"/>
      <c r="F288" s="862"/>
      <c r="G288" s="862"/>
      <c r="H288" s="864"/>
      <c r="I288" s="865"/>
      <c r="J288" s="859"/>
    </row>
    <row r="289" spans="1:10" x14ac:dyDescent="0.25">
      <c r="A289" s="859"/>
      <c r="B289" s="860"/>
      <c r="C289" s="861"/>
      <c r="D289" s="859"/>
      <c r="E289" s="862"/>
      <c r="F289" s="862"/>
      <c r="G289" s="862"/>
      <c r="H289" s="864"/>
      <c r="I289" s="865"/>
      <c r="J289" s="859"/>
    </row>
    <row r="290" spans="1:10" x14ac:dyDescent="0.25">
      <c r="A290" s="859"/>
      <c r="B290" s="860"/>
      <c r="C290" s="861"/>
      <c r="D290" s="859"/>
      <c r="E290" s="862"/>
      <c r="F290" s="862"/>
      <c r="G290" s="862"/>
      <c r="H290" s="864"/>
      <c r="I290" s="865"/>
      <c r="J290" s="859"/>
    </row>
    <row r="291" spans="1:10" x14ac:dyDescent="0.25">
      <c r="A291" s="859"/>
      <c r="B291" s="860"/>
      <c r="C291" s="861"/>
      <c r="D291" s="859"/>
      <c r="E291" s="862"/>
      <c r="F291" s="862"/>
      <c r="G291" s="862"/>
      <c r="H291" s="864"/>
      <c r="I291" s="865"/>
      <c r="J291" s="859"/>
    </row>
    <row r="292" spans="1:10" x14ac:dyDescent="0.25">
      <c r="A292" s="859"/>
      <c r="B292" s="860"/>
      <c r="C292" s="861"/>
      <c r="D292" s="859"/>
      <c r="E292" s="862"/>
      <c r="F292" s="862"/>
      <c r="G292" s="862"/>
      <c r="H292" s="864"/>
      <c r="I292" s="865"/>
      <c r="J292" s="859"/>
    </row>
    <row r="293" spans="1:10" x14ac:dyDescent="0.25">
      <c r="A293" s="859"/>
      <c r="B293" s="860"/>
      <c r="C293" s="861"/>
      <c r="D293" s="859"/>
      <c r="E293" s="862"/>
      <c r="F293" s="862"/>
      <c r="G293" s="862"/>
      <c r="H293" s="864"/>
      <c r="I293" s="865"/>
      <c r="J293" s="859"/>
    </row>
    <row r="294" spans="1:10" x14ac:dyDescent="0.25">
      <c r="A294" s="859"/>
      <c r="B294" s="860"/>
      <c r="C294" s="861"/>
      <c r="D294" s="859"/>
      <c r="E294" s="862"/>
      <c r="F294" s="862"/>
      <c r="G294" s="862"/>
      <c r="H294" s="864"/>
      <c r="I294" s="865"/>
      <c r="J294" s="859"/>
    </row>
    <row r="295" spans="1:10" x14ac:dyDescent="0.25">
      <c r="A295" s="859"/>
      <c r="B295" s="860"/>
      <c r="C295" s="861"/>
      <c r="D295" s="859"/>
      <c r="E295" s="862"/>
      <c r="F295" s="862"/>
      <c r="G295" s="862"/>
      <c r="H295" s="864"/>
      <c r="I295" s="865"/>
      <c r="J295" s="859"/>
    </row>
    <row r="296" spans="1:10" x14ac:dyDescent="0.25">
      <c r="A296" s="859"/>
      <c r="B296" s="860"/>
      <c r="C296" s="861"/>
      <c r="D296" s="859"/>
      <c r="E296" s="862"/>
      <c r="F296" s="862"/>
      <c r="G296" s="862"/>
      <c r="H296" s="864"/>
      <c r="I296" s="865"/>
      <c r="J296" s="859"/>
    </row>
    <row r="297" spans="1:10" x14ac:dyDescent="0.25">
      <c r="A297" s="859"/>
      <c r="B297" s="860"/>
      <c r="C297" s="861"/>
      <c r="D297" s="859"/>
      <c r="E297" s="862"/>
      <c r="F297" s="862"/>
      <c r="G297" s="862"/>
      <c r="H297" s="864"/>
      <c r="I297" s="865"/>
      <c r="J297" s="859"/>
    </row>
    <row r="298" spans="1:10" x14ac:dyDescent="0.25">
      <c r="A298" s="859"/>
      <c r="B298" s="860"/>
      <c r="C298" s="861"/>
      <c r="D298" s="859"/>
      <c r="E298" s="862"/>
      <c r="F298" s="862"/>
      <c r="G298" s="862"/>
      <c r="H298" s="864"/>
      <c r="I298" s="865"/>
      <c r="J298" s="859"/>
    </row>
    <row r="299" spans="1:10" x14ac:dyDescent="0.25">
      <c r="A299" s="859"/>
      <c r="B299" s="860"/>
      <c r="C299" s="861"/>
      <c r="D299" s="859"/>
      <c r="E299" s="862"/>
      <c r="F299" s="862"/>
      <c r="G299" s="862"/>
      <c r="H299" s="864"/>
      <c r="I299" s="865"/>
      <c r="J299" s="859"/>
    </row>
    <row r="300" spans="1:10" x14ac:dyDescent="0.25">
      <c r="A300" s="859"/>
      <c r="B300" s="860"/>
      <c r="C300" s="861"/>
      <c r="D300" s="859"/>
      <c r="E300" s="862"/>
      <c r="F300" s="862"/>
      <c r="G300" s="862"/>
      <c r="H300" s="864"/>
      <c r="I300" s="865"/>
      <c r="J300" s="859"/>
    </row>
    <row r="301" spans="1:10" x14ac:dyDescent="0.25">
      <c r="A301" s="859"/>
      <c r="B301" s="860"/>
      <c r="C301" s="861"/>
      <c r="D301" s="859"/>
      <c r="E301" s="862"/>
      <c r="F301" s="862"/>
      <c r="G301" s="862"/>
      <c r="H301" s="864"/>
      <c r="I301" s="865"/>
      <c r="J301" s="859"/>
    </row>
    <row r="302" spans="1:10" x14ac:dyDescent="0.25">
      <c r="A302" s="859"/>
      <c r="B302" s="860"/>
      <c r="C302" s="861"/>
      <c r="D302" s="859"/>
      <c r="E302" s="862"/>
      <c r="F302" s="862"/>
      <c r="G302" s="862"/>
      <c r="H302" s="864"/>
      <c r="I302" s="865"/>
      <c r="J302" s="859"/>
    </row>
    <row r="303" spans="1:10" x14ac:dyDescent="0.25">
      <c r="A303" s="859"/>
      <c r="B303" s="860"/>
      <c r="C303" s="861"/>
      <c r="D303" s="859"/>
      <c r="E303" s="862"/>
      <c r="F303" s="862"/>
      <c r="G303" s="862"/>
      <c r="H303" s="864"/>
      <c r="I303" s="865"/>
      <c r="J303" s="859"/>
    </row>
    <row r="304" spans="1:10" x14ac:dyDescent="0.25">
      <c r="A304" s="859"/>
      <c r="B304" s="860"/>
      <c r="C304" s="861"/>
      <c r="D304" s="859"/>
      <c r="E304" s="862"/>
      <c r="F304" s="862"/>
      <c r="G304" s="862"/>
      <c r="H304" s="864"/>
      <c r="I304" s="865"/>
      <c r="J304" s="859"/>
    </row>
    <row r="305" spans="1:10" x14ac:dyDescent="0.25">
      <c r="A305" s="859"/>
      <c r="B305" s="860"/>
      <c r="C305" s="861"/>
      <c r="D305" s="859"/>
      <c r="E305" s="862"/>
      <c r="F305" s="862"/>
      <c r="G305" s="862"/>
      <c r="H305" s="864"/>
      <c r="I305" s="865"/>
      <c r="J305" s="859"/>
    </row>
    <row r="306" spans="1:10" x14ac:dyDescent="0.25">
      <c r="A306" s="859"/>
      <c r="B306" s="860"/>
      <c r="C306" s="861"/>
      <c r="D306" s="859"/>
      <c r="E306" s="862"/>
      <c r="F306" s="862"/>
      <c r="G306" s="862"/>
      <c r="H306" s="864"/>
      <c r="I306" s="865"/>
      <c r="J306" s="859"/>
    </row>
    <row r="307" spans="1:10" x14ac:dyDescent="0.25">
      <c r="A307" s="859"/>
      <c r="B307" s="860"/>
      <c r="C307" s="861"/>
      <c r="D307" s="859"/>
      <c r="E307" s="862"/>
      <c r="F307" s="862"/>
      <c r="G307" s="862"/>
      <c r="H307" s="864"/>
      <c r="I307" s="865"/>
      <c r="J307" s="859"/>
    </row>
    <row r="308" spans="1:10" x14ac:dyDescent="0.25">
      <c r="A308" s="859"/>
      <c r="B308" s="860"/>
      <c r="C308" s="861"/>
      <c r="D308" s="859"/>
      <c r="E308" s="862"/>
      <c r="F308" s="862"/>
      <c r="G308" s="862"/>
      <c r="H308" s="864"/>
      <c r="I308" s="865"/>
      <c r="J308" s="859"/>
    </row>
    <row r="309" spans="1:10" x14ac:dyDescent="0.25">
      <c r="A309" s="859"/>
      <c r="B309" s="860"/>
      <c r="C309" s="861"/>
      <c r="D309" s="859"/>
      <c r="E309" s="862"/>
      <c r="F309" s="862"/>
      <c r="G309" s="862"/>
      <c r="H309" s="864"/>
      <c r="I309" s="865"/>
      <c r="J309" s="859"/>
    </row>
    <row r="310" spans="1:10" x14ac:dyDescent="0.25">
      <c r="A310" s="859"/>
      <c r="B310" s="860"/>
      <c r="C310" s="861"/>
      <c r="D310" s="859"/>
      <c r="E310" s="862"/>
      <c r="F310" s="862"/>
      <c r="G310" s="862"/>
      <c r="H310" s="864"/>
      <c r="I310" s="865"/>
      <c r="J310" s="859"/>
    </row>
    <row r="311" spans="1:10" x14ac:dyDescent="0.25">
      <c r="A311" s="859"/>
      <c r="B311" s="860"/>
      <c r="C311" s="861"/>
      <c r="D311" s="859"/>
      <c r="E311" s="862"/>
      <c r="F311" s="862"/>
      <c r="G311" s="862"/>
      <c r="H311" s="864"/>
      <c r="I311" s="865"/>
      <c r="J311" s="859"/>
    </row>
    <row r="312" spans="1:10" x14ac:dyDescent="0.25">
      <c r="A312" s="859"/>
      <c r="B312" s="860"/>
      <c r="C312" s="861"/>
      <c r="D312" s="859"/>
      <c r="E312" s="862"/>
      <c r="F312" s="862"/>
      <c r="G312" s="862"/>
      <c r="H312" s="864"/>
      <c r="I312" s="865"/>
      <c r="J312" s="859"/>
    </row>
    <row r="313" spans="1:10" x14ac:dyDescent="0.25">
      <c r="A313" s="859"/>
      <c r="B313" s="860"/>
      <c r="C313" s="861"/>
      <c r="D313" s="859"/>
      <c r="E313" s="862"/>
      <c r="F313" s="862"/>
      <c r="G313" s="862"/>
      <c r="H313" s="864"/>
      <c r="I313" s="865"/>
      <c r="J313" s="859"/>
    </row>
    <row r="314" spans="1:10" x14ac:dyDescent="0.25">
      <c r="A314" s="859"/>
      <c r="B314" s="860"/>
      <c r="C314" s="861"/>
      <c r="D314" s="859"/>
      <c r="E314" s="862"/>
      <c r="F314" s="862"/>
      <c r="G314" s="862"/>
      <c r="H314" s="864"/>
      <c r="I314" s="865"/>
      <c r="J314" s="859"/>
    </row>
    <row r="315" spans="1:10" x14ac:dyDescent="0.25">
      <c r="A315" s="859"/>
      <c r="B315" s="860"/>
      <c r="C315" s="861"/>
      <c r="D315" s="859"/>
      <c r="E315" s="862"/>
      <c r="F315" s="862"/>
      <c r="G315" s="862"/>
      <c r="H315" s="864"/>
      <c r="I315" s="865"/>
      <c r="J315" s="859"/>
    </row>
    <row r="316" spans="1:10" x14ac:dyDescent="0.25">
      <c r="A316" s="859"/>
      <c r="B316" s="860"/>
      <c r="C316" s="861"/>
      <c r="D316" s="859"/>
      <c r="E316" s="862"/>
      <c r="F316" s="862"/>
      <c r="G316" s="862"/>
      <c r="H316" s="864"/>
      <c r="I316" s="865"/>
      <c r="J316" s="859"/>
    </row>
    <row r="317" spans="1:10" x14ac:dyDescent="0.25">
      <c r="A317" s="859"/>
      <c r="B317" s="860"/>
      <c r="C317" s="861"/>
      <c r="D317" s="859"/>
      <c r="E317" s="862"/>
      <c r="F317" s="862"/>
      <c r="G317" s="862"/>
      <c r="H317" s="864"/>
      <c r="I317" s="865"/>
      <c r="J317" s="859"/>
    </row>
    <row r="318" spans="1:10" x14ac:dyDescent="0.25">
      <c r="A318" s="859"/>
      <c r="B318" s="860"/>
      <c r="C318" s="861"/>
      <c r="D318" s="859"/>
      <c r="E318" s="862"/>
      <c r="F318" s="862"/>
      <c r="G318" s="862"/>
      <c r="H318" s="864"/>
      <c r="I318" s="865"/>
      <c r="J318" s="859"/>
    </row>
    <row r="319" spans="1:10" x14ac:dyDescent="0.25">
      <c r="A319" s="859"/>
      <c r="B319" s="860"/>
      <c r="C319" s="861"/>
      <c r="D319" s="859"/>
      <c r="E319" s="862"/>
      <c r="F319" s="862"/>
      <c r="G319" s="862"/>
      <c r="H319" s="864"/>
      <c r="I319" s="865"/>
      <c r="J319" s="859"/>
    </row>
    <row r="320" spans="1:10" x14ac:dyDescent="0.25">
      <c r="A320" s="859"/>
      <c r="B320" s="860"/>
      <c r="C320" s="861"/>
      <c r="D320" s="859"/>
      <c r="E320" s="862"/>
      <c r="F320" s="862"/>
      <c r="G320" s="862"/>
      <c r="H320" s="864"/>
      <c r="I320" s="865"/>
      <c r="J320" s="859"/>
    </row>
    <row r="321" spans="1:10" x14ac:dyDescent="0.25">
      <c r="A321" s="859"/>
      <c r="B321" s="860"/>
      <c r="C321" s="861"/>
      <c r="D321" s="859"/>
      <c r="E321" s="862"/>
      <c r="F321" s="862"/>
      <c r="G321" s="862"/>
      <c r="H321" s="864"/>
      <c r="I321" s="865"/>
      <c r="J321" s="859"/>
    </row>
    <row r="322" spans="1:10" x14ac:dyDescent="0.25">
      <c r="A322" s="859"/>
      <c r="B322" s="860"/>
      <c r="C322" s="861"/>
      <c r="D322" s="859"/>
      <c r="E322" s="862"/>
      <c r="F322" s="862"/>
      <c r="G322" s="862"/>
      <c r="H322" s="864"/>
      <c r="I322" s="865"/>
      <c r="J322" s="859"/>
    </row>
    <row r="323" spans="1:10" x14ac:dyDescent="0.25">
      <c r="A323" s="859"/>
      <c r="B323" s="860"/>
      <c r="C323" s="861"/>
      <c r="D323" s="859"/>
      <c r="E323" s="862"/>
      <c r="F323" s="862"/>
      <c r="G323" s="862"/>
      <c r="H323" s="864"/>
      <c r="I323" s="865"/>
      <c r="J323" s="859"/>
    </row>
    <row r="324" spans="1:10" x14ac:dyDescent="0.25">
      <c r="A324" s="859"/>
      <c r="B324" s="860"/>
      <c r="C324" s="861"/>
      <c r="D324" s="859"/>
      <c r="E324" s="862"/>
      <c r="F324" s="862"/>
      <c r="G324" s="862"/>
      <c r="H324" s="864"/>
      <c r="I324" s="865"/>
      <c r="J324" s="859"/>
    </row>
    <row r="325" spans="1:10" x14ac:dyDescent="0.25">
      <c r="A325" s="859"/>
      <c r="B325" s="860"/>
      <c r="C325" s="861"/>
      <c r="D325" s="859"/>
      <c r="E325" s="862"/>
      <c r="F325" s="862"/>
      <c r="G325" s="862"/>
      <c r="H325" s="864"/>
      <c r="I325" s="865"/>
      <c r="J325" s="859"/>
    </row>
    <row r="326" spans="1:10" x14ac:dyDescent="0.25">
      <c r="A326" s="859"/>
      <c r="B326" s="860"/>
      <c r="C326" s="861"/>
      <c r="D326" s="859"/>
      <c r="E326" s="862"/>
      <c r="F326" s="862"/>
      <c r="G326" s="862"/>
      <c r="H326" s="864"/>
      <c r="I326" s="865"/>
      <c r="J326" s="859"/>
    </row>
    <row r="327" spans="1:10" x14ac:dyDescent="0.25">
      <c r="A327" s="859"/>
      <c r="B327" s="860"/>
      <c r="C327" s="861"/>
      <c r="D327" s="859"/>
      <c r="E327" s="862"/>
      <c r="F327" s="862"/>
      <c r="G327" s="862"/>
      <c r="H327" s="864"/>
      <c r="I327" s="865"/>
      <c r="J327" s="859"/>
    </row>
    <row r="328" spans="1:10" x14ac:dyDescent="0.25">
      <c r="A328" s="859"/>
      <c r="B328" s="860"/>
      <c r="C328" s="861"/>
      <c r="D328" s="859"/>
      <c r="E328" s="862"/>
      <c r="F328" s="862"/>
      <c r="G328" s="862"/>
      <c r="H328" s="864"/>
      <c r="I328" s="865"/>
      <c r="J328" s="859"/>
    </row>
    <row r="329" spans="1:10" x14ac:dyDescent="0.25">
      <c r="A329" s="859"/>
      <c r="B329" s="860"/>
      <c r="C329" s="861"/>
      <c r="D329" s="859"/>
      <c r="E329" s="862"/>
      <c r="F329" s="862"/>
      <c r="G329" s="862"/>
      <c r="H329" s="864"/>
      <c r="I329" s="865"/>
      <c r="J329" s="859"/>
    </row>
    <row r="330" spans="1:10" x14ac:dyDescent="0.25">
      <c r="A330" s="859"/>
      <c r="B330" s="860"/>
      <c r="C330" s="861"/>
      <c r="D330" s="859"/>
      <c r="E330" s="862"/>
      <c r="F330" s="862"/>
      <c r="G330" s="862"/>
      <c r="H330" s="864"/>
      <c r="I330" s="865"/>
      <c r="J330" s="859"/>
    </row>
    <row r="331" spans="1:10" x14ac:dyDescent="0.25">
      <c r="A331" s="859"/>
      <c r="B331" s="860"/>
      <c r="C331" s="861"/>
      <c r="D331" s="859"/>
      <c r="E331" s="862"/>
      <c r="F331" s="862"/>
      <c r="G331" s="862"/>
      <c r="H331" s="864"/>
      <c r="I331" s="865"/>
      <c r="J331" s="859"/>
    </row>
    <row r="332" spans="1:10" x14ac:dyDescent="0.25">
      <c r="A332" s="859"/>
      <c r="B332" s="860"/>
      <c r="C332" s="861"/>
      <c r="D332" s="859"/>
      <c r="E332" s="862"/>
      <c r="F332" s="862"/>
      <c r="G332" s="862"/>
      <c r="H332" s="864"/>
      <c r="I332" s="865"/>
      <c r="J332" s="859"/>
    </row>
    <row r="333" spans="1:10" x14ac:dyDescent="0.25">
      <c r="A333" s="859"/>
      <c r="B333" s="860"/>
      <c r="C333" s="861"/>
      <c r="D333" s="859"/>
      <c r="E333" s="862"/>
      <c r="F333" s="862"/>
      <c r="G333" s="862"/>
      <c r="H333" s="864"/>
      <c r="I333" s="865"/>
      <c r="J333" s="859"/>
    </row>
    <row r="334" spans="1:10" x14ac:dyDescent="0.25">
      <c r="A334" s="859"/>
      <c r="B334" s="860"/>
      <c r="C334" s="861"/>
      <c r="D334" s="859"/>
      <c r="E334" s="862"/>
      <c r="F334" s="862"/>
      <c r="G334" s="862"/>
      <c r="H334" s="864"/>
      <c r="I334" s="865"/>
      <c r="J334" s="859"/>
    </row>
    <row r="335" spans="1:10" x14ac:dyDescent="0.25">
      <c r="A335" s="859"/>
      <c r="B335" s="860"/>
      <c r="C335" s="861"/>
      <c r="D335" s="859"/>
      <c r="E335" s="862"/>
      <c r="F335" s="862"/>
      <c r="G335" s="862"/>
      <c r="H335" s="864"/>
      <c r="I335" s="865"/>
      <c r="J335" s="859"/>
    </row>
    <row r="336" spans="1:10" x14ac:dyDescent="0.25">
      <c r="A336" s="859"/>
      <c r="B336" s="860"/>
      <c r="C336" s="861"/>
      <c r="D336" s="859"/>
      <c r="E336" s="862"/>
      <c r="F336" s="862"/>
      <c r="G336" s="862"/>
      <c r="H336" s="864"/>
      <c r="I336" s="865"/>
      <c r="J336" s="859"/>
    </row>
    <row r="337" spans="1:10" x14ac:dyDescent="0.25">
      <c r="A337" s="859"/>
      <c r="B337" s="860"/>
      <c r="C337" s="861"/>
      <c r="D337" s="859"/>
      <c r="E337" s="862"/>
      <c r="F337" s="862"/>
      <c r="G337" s="862"/>
      <c r="H337" s="864"/>
      <c r="I337" s="865"/>
      <c r="J337" s="859"/>
    </row>
    <row r="338" spans="1:10" x14ac:dyDescent="0.25">
      <c r="A338" s="859"/>
      <c r="B338" s="860"/>
      <c r="C338" s="861"/>
      <c r="D338" s="859"/>
      <c r="E338" s="862"/>
      <c r="F338" s="862"/>
      <c r="G338" s="862"/>
      <c r="H338" s="864"/>
      <c r="I338" s="865"/>
      <c r="J338" s="859"/>
    </row>
    <row r="339" spans="1:10" x14ac:dyDescent="0.25">
      <c r="A339" s="859"/>
      <c r="B339" s="860"/>
      <c r="C339" s="861"/>
      <c r="D339" s="859"/>
      <c r="E339" s="862"/>
      <c r="F339" s="862"/>
      <c r="G339" s="862"/>
      <c r="H339" s="864"/>
      <c r="I339" s="865"/>
      <c r="J339" s="859"/>
    </row>
    <row r="340" spans="1:10" x14ac:dyDescent="0.25">
      <c r="A340" s="859"/>
      <c r="B340" s="860"/>
      <c r="C340" s="861"/>
      <c r="D340" s="859"/>
      <c r="E340" s="862"/>
      <c r="F340" s="862"/>
      <c r="G340" s="862"/>
      <c r="H340" s="864"/>
      <c r="I340" s="865"/>
      <c r="J340" s="859"/>
    </row>
    <row r="341" spans="1:10" x14ac:dyDescent="0.25">
      <c r="A341" s="859"/>
      <c r="B341" s="860"/>
      <c r="C341" s="861"/>
      <c r="D341" s="859"/>
      <c r="E341" s="862"/>
      <c r="F341" s="862"/>
      <c r="G341" s="862"/>
      <c r="H341" s="864"/>
      <c r="I341" s="865"/>
      <c r="J341" s="859"/>
    </row>
    <row r="342" spans="1:10" x14ac:dyDescent="0.25">
      <c r="A342" s="859"/>
      <c r="B342" s="860"/>
      <c r="C342" s="861"/>
      <c r="D342" s="859"/>
      <c r="E342" s="862"/>
      <c r="F342" s="862"/>
      <c r="G342" s="862"/>
      <c r="H342" s="864"/>
      <c r="I342" s="865"/>
      <c r="J342" s="859"/>
    </row>
    <row r="343" spans="1:10" x14ac:dyDescent="0.25">
      <c r="A343" s="859"/>
      <c r="B343" s="860"/>
      <c r="C343" s="861"/>
      <c r="D343" s="859"/>
      <c r="E343" s="862"/>
      <c r="F343" s="862"/>
      <c r="G343" s="862"/>
      <c r="H343" s="864"/>
      <c r="I343" s="865"/>
      <c r="J343" s="859"/>
    </row>
    <row r="344" spans="1:10" x14ac:dyDescent="0.25">
      <c r="A344" s="859"/>
      <c r="B344" s="860"/>
      <c r="C344" s="861"/>
      <c r="D344" s="859"/>
      <c r="E344" s="862"/>
      <c r="F344" s="862"/>
      <c r="G344" s="862"/>
      <c r="H344" s="864"/>
      <c r="I344" s="865"/>
      <c r="J344" s="859"/>
    </row>
    <row r="345" spans="1:10" x14ac:dyDescent="0.25">
      <c r="A345" s="859"/>
      <c r="B345" s="860"/>
      <c r="C345" s="861"/>
      <c r="D345" s="859"/>
      <c r="E345" s="862"/>
      <c r="F345" s="862"/>
      <c r="G345" s="862"/>
      <c r="H345" s="864"/>
      <c r="I345" s="865"/>
      <c r="J345" s="859"/>
    </row>
    <row r="346" spans="1:10" x14ac:dyDescent="0.25">
      <c r="A346" s="859"/>
      <c r="B346" s="860"/>
      <c r="C346" s="861"/>
      <c r="D346" s="859"/>
      <c r="E346" s="862"/>
      <c r="F346" s="862"/>
      <c r="G346" s="862"/>
      <c r="H346" s="864"/>
      <c r="I346" s="865"/>
      <c r="J346" s="859"/>
    </row>
    <row r="347" spans="1:10" x14ac:dyDescent="0.25">
      <c r="A347" s="859"/>
      <c r="B347" s="860"/>
      <c r="C347" s="861"/>
      <c r="D347" s="859"/>
      <c r="E347" s="862"/>
      <c r="F347" s="862"/>
      <c r="G347" s="862"/>
      <c r="H347" s="864"/>
      <c r="I347" s="865"/>
      <c r="J347" s="859"/>
    </row>
    <row r="348" spans="1:10" x14ac:dyDescent="0.25">
      <c r="A348" s="859"/>
      <c r="B348" s="860"/>
      <c r="C348" s="861"/>
      <c r="D348" s="859"/>
      <c r="E348" s="862"/>
      <c r="F348" s="862"/>
      <c r="G348" s="862"/>
      <c r="H348" s="864"/>
      <c r="I348" s="865"/>
      <c r="J348" s="859"/>
    </row>
    <row r="349" spans="1:10" x14ac:dyDescent="0.25">
      <c r="A349" s="859"/>
      <c r="B349" s="860"/>
      <c r="C349" s="861"/>
      <c r="D349" s="859"/>
      <c r="E349" s="862"/>
      <c r="F349" s="862"/>
      <c r="G349" s="862"/>
      <c r="H349" s="864"/>
      <c r="I349" s="865"/>
      <c r="J349" s="859"/>
    </row>
    <row r="350" spans="1:10" x14ac:dyDescent="0.25">
      <c r="A350" s="859"/>
      <c r="B350" s="860"/>
      <c r="C350" s="861"/>
      <c r="D350" s="859"/>
      <c r="E350" s="862"/>
      <c r="F350" s="862"/>
      <c r="G350" s="862"/>
      <c r="H350" s="864"/>
      <c r="I350" s="865"/>
      <c r="J350" s="859"/>
    </row>
    <row r="351" spans="1:10" x14ac:dyDescent="0.25">
      <c r="A351" s="859"/>
      <c r="B351" s="860"/>
      <c r="C351" s="861"/>
      <c r="D351" s="859"/>
      <c r="E351" s="862"/>
      <c r="F351" s="862"/>
      <c r="G351" s="862"/>
      <c r="H351" s="864"/>
      <c r="I351" s="865"/>
      <c r="J351" s="859"/>
    </row>
    <row r="352" spans="1:10" x14ac:dyDescent="0.25">
      <c r="A352" s="859"/>
      <c r="B352" s="860"/>
      <c r="C352" s="861"/>
      <c r="D352" s="859"/>
      <c r="E352" s="862"/>
      <c r="F352" s="862"/>
      <c r="G352" s="862"/>
      <c r="H352" s="864"/>
      <c r="I352" s="865"/>
      <c r="J352" s="859"/>
    </row>
    <row r="353" spans="1:10" x14ac:dyDescent="0.25">
      <c r="A353" s="859"/>
      <c r="B353" s="860"/>
      <c r="C353" s="861"/>
      <c r="D353" s="859"/>
      <c r="E353" s="862"/>
      <c r="F353" s="862"/>
      <c r="G353" s="862"/>
      <c r="H353" s="864"/>
      <c r="I353" s="865"/>
      <c r="J353" s="859"/>
    </row>
    <row r="354" spans="1:10" x14ac:dyDescent="0.25">
      <c r="A354" s="859"/>
      <c r="B354" s="860"/>
      <c r="C354" s="861"/>
      <c r="D354" s="859"/>
      <c r="E354" s="862"/>
      <c r="F354" s="862"/>
      <c r="G354" s="862"/>
      <c r="H354" s="864"/>
      <c r="I354" s="865"/>
      <c r="J354" s="859"/>
    </row>
    <row r="355" spans="1:10" x14ac:dyDescent="0.25">
      <c r="A355" s="859"/>
      <c r="B355" s="860"/>
      <c r="C355" s="861"/>
      <c r="D355" s="859"/>
      <c r="E355" s="862"/>
      <c r="F355" s="862"/>
      <c r="G355" s="862"/>
      <c r="H355" s="864"/>
      <c r="I355" s="865"/>
      <c r="J355" s="859"/>
    </row>
    <row r="356" spans="1:10" x14ac:dyDescent="0.25">
      <c r="A356" s="859"/>
      <c r="B356" s="860"/>
      <c r="C356" s="861"/>
      <c r="D356" s="859"/>
      <c r="E356" s="862"/>
      <c r="F356" s="862"/>
      <c r="G356" s="862"/>
      <c r="H356" s="864"/>
      <c r="I356" s="865"/>
      <c r="J356" s="859"/>
    </row>
    <row r="357" spans="1:10" x14ac:dyDescent="0.25">
      <c r="A357" s="859"/>
      <c r="B357" s="860"/>
      <c r="C357" s="861"/>
      <c r="D357" s="859"/>
      <c r="E357" s="862"/>
      <c r="F357" s="862"/>
      <c r="G357" s="862"/>
      <c r="H357" s="864"/>
      <c r="I357" s="865"/>
      <c r="J357" s="859"/>
    </row>
    <row r="358" spans="1:10" x14ac:dyDescent="0.25">
      <c r="A358" s="859"/>
      <c r="B358" s="860"/>
      <c r="C358" s="861"/>
      <c r="D358" s="859"/>
      <c r="E358" s="862"/>
      <c r="F358" s="862"/>
      <c r="G358" s="862"/>
      <c r="H358" s="864"/>
      <c r="I358" s="865"/>
      <c r="J358" s="859"/>
    </row>
    <row r="359" spans="1:10" x14ac:dyDescent="0.25">
      <c r="A359" s="859"/>
      <c r="B359" s="860"/>
      <c r="C359" s="861"/>
      <c r="D359" s="859"/>
      <c r="E359" s="862"/>
      <c r="F359" s="862"/>
      <c r="G359" s="862"/>
      <c r="H359" s="864"/>
      <c r="I359" s="865"/>
      <c r="J359" s="859"/>
    </row>
    <row r="360" spans="1:10" x14ac:dyDescent="0.25">
      <c r="A360" s="859"/>
      <c r="B360" s="860"/>
      <c r="C360" s="861"/>
      <c r="D360" s="859"/>
      <c r="E360" s="862"/>
      <c r="F360" s="862"/>
      <c r="G360" s="862"/>
      <c r="H360" s="864"/>
      <c r="I360" s="865"/>
      <c r="J360" s="859"/>
    </row>
    <row r="361" spans="1:10" x14ac:dyDescent="0.25">
      <c r="A361" s="859"/>
      <c r="B361" s="860"/>
      <c r="C361" s="861"/>
      <c r="D361" s="859"/>
      <c r="E361" s="862"/>
      <c r="F361" s="862"/>
      <c r="G361" s="862"/>
      <c r="H361" s="864"/>
      <c r="I361" s="865"/>
      <c r="J361" s="859"/>
    </row>
    <row r="362" spans="1:10" x14ac:dyDescent="0.25">
      <c r="A362" s="859"/>
      <c r="B362" s="860"/>
      <c r="C362" s="861"/>
      <c r="D362" s="859"/>
      <c r="E362" s="862"/>
      <c r="F362" s="862"/>
      <c r="G362" s="862"/>
      <c r="H362" s="864"/>
      <c r="I362" s="865"/>
      <c r="J362" s="859"/>
    </row>
    <row r="363" spans="1:10" x14ac:dyDescent="0.25">
      <c r="A363" s="859"/>
      <c r="B363" s="860"/>
      <c r="C363" s="861"/>
      <c r="D363" s="859"/>
      <c r="E363" s="862"/>
      <c r="F363" s="862"/>
      <c r="G363" s="862"/>
      <c r="H363" s="864"/>
      <c r="I363" s="865"/>
      <c r="J363" s="859"/>
    </row>
    <row r="364" spans="1:10" x14ac:dyDescent="0.25">
      <c r="A364" s="859"/>
      <c r="B364" s="860"/>
      <c r="C364" s="861"/>
      <c r="D364" s="859"/>
      <c r="E364" s="862"/>
      <c r="F364" s="862"/>
      <c r="G364" s="862"/>
      <c r="H364" s="864"/>
      <c r="I364" s="865"/>
      <c r="J364" s="859"/>
    </row>
    <row r="365" spans="1:10" x14ac:dyDescent="0.25">
      <c r="A365" s="859"/>
      <c r="B365" s="860"/>
      <c r="C365" s="861"/>
      <c r="D365" s="859"/>
      <c r="E365" s="862"/>
      <c r="F365" s="862"/>
      <c r="G365" s="862"/>
      <c r="H365" s="864"/>
      <c r="I365" s="865"/>
      <c r="J365" s="859"/>
    </row>
    <row r="366" spans="1:10" x14ac:dyDescent="0.25">
      <c r="A366" s="859"/>
      <c r="B366" s="860"/>
      <c r="C366" s="861"/>
      <c r="D366" s="859"/>
      <c r="E366" s="862"/>
      <c r="F366" s="862"/>
      <c r="G366" s="862"/>
      <c r="H366" s="864"/>
      <c r="I366" s="865"/>
      <c r="J366" s="859"/>
    </row>
    <row r="367" spans="1:10" x14ac:dyDescent="0.25">
      <c r="A367" s="859"/>
      <c r="B367" s="860"/>
      <c r="C367" s="861"/>
      <c r="D367" s="859"/>
      <c r="E367" s="862"/>
      <c r="F367" s="862"/>
      <c r="G367" s="862"/>
      <c r="H367" s="864"/>
      <c r="I367" s="865"/>
      <c r="J367" s="859"/>
    </row>
    <row r="368" spans="1:10" x14ac:dyDescent="0.25">
      <c r="A368" s="859"/>
      <c r="B368" s="860"/>
      <c r="C368" s="861"/>
      <c r="D368" s="859"/>
      <c r="E368" s="862"/>
      <c r="F368" s="862"/>
      <c r="G368" s="862"/>
      <c r="H368" s="864"/>
      <c r="I368" s="865"/>
      <c r="J368" s="859"/>
    </row>
    <row r="369" spans="1:10" x14ac:dyDescent="0.25">
      <c r="A369" s="859"/>
      <c r="B369" s="860"/>
      <c r="C369" s="861"/>
      <c r="D369" s="859"/>
      <c r="E369" s="862"/>
      <c r="F369" s="862"/>
      <c r="G369" s="862"/>
      <c r="H369" s="864"/>
      <c r="I369" s="865"/>
      <c r="J369" s="859"/>
    </row>
    <row r="370" spans="1:10" x14ac:dyDescent="0.25">
      <c r="A370" s="859"/>
      <c r="B370" s="860"/>
      <c r="C370" s="861"/>
      <c r="D370" s="859"/>
      <c r="E370" s="862"/>
      <c r="F370" s="862"/>
      <c r="G370" s="862"/>
      <c r="H370" s="864"/>
      <c r="I370" s="865"/>
      <c r="J370" s="859"/>
    </row>
    <row r="371" spans="1:10" x14ac:dyDescent="0.25">
      <c r="A371" s="859"/>
      <c r="B371" s="860"/>
      <c r="C371" s="861"/>
      <c r="D371" s="859"/>
      <c r="E371" s="862"/>
      <c r="F371" s="862"/>
      <c r="G371" s="862"/>
      <c r="H371" s="864"/>
      <c r="I371" s="865"/>
      <c r="J371" s="859"/>
    </row>
    <row r="372" spans="1:10" x14ac:dyDescent="0.25">
      <c r="A372" s="859"/>
      <c r="B372" s="860"/>
      <c r="C372" s="861"/>
      <c r="D372" s="859"/>
      <c r="E372" s="862"/>
      <c r="F372" s="862"/>
      <c r="G372" s="862"/>
      <c r="H372" s="864"/>
      <c r="I372" s="865"/>
      <c r="J372" s="859"/>
    </row>
    <row r="373" spans="1:10" x14ac:dyDescent="0.25">
      <c r="A373" s="859"/>
      <c r="B373" s="860"/>
      <c r="C373" s="861"/>
      <c r="D373" s="859"/>
      <c r="E373" s="862"/>
      <c r="F373" s="862"/>
      <c r="G373" s="862"/>
      <c r="H373" s="864"/>
      <c r="I373" s="865"/>
      <c r="J373" s="859"/>
    </row>
    <row r="374" spans="1:10" x14ac:dyDescent="0.25">
      <c r="A374" s="859"/>
      <c r="B374" s="860"/>
      <c r="C374" s="861"/>
      <c r="D374" s="859"/>
      <c r="E374" s="862"/>
      <c r="F374" s="862"/>
      <c r="G374" s="862"/>
      <c r="H374" s="864"/>
      <c r="I374" s="865"/>
      <c r="J374" s="859"/>
    </row>
    <row r="375" spans="1:10" x14ac:dyDescent="0.25">
      <c r="A375" s="859"/>
      <c r="B375" s="860"/>
      <c r="C375" s="861"/>
      <c r="D375" s="859"/>
      <c r="E375" s="862"/>
      <c r="F375" s="862"/>
      <c r="G375" s="862"/>
      <c r="H375" s="864"/>
      <c r="I375" s="865"/>
      <c r="J375" s="859"/>
    </row>
    <row r="376" spans="1:10" x14ac:dyDescent="0.25">
      <c r="A376" s="859"/>
      <c r="B376" s="860"/>
      <c r="C376" s="861"/>
      <c r="D376" s="859"/>
      <c r="E376" s="862"/>
      <c r="F376" s="862"/>
      <c r="G376" s="862"/>
      <c r="H376" s="864"/>
      <c r="I376" s="865"/>
      <c r="J376" s="859"/>
    </row>
    <row r="377" spans="1:10" x14ac:dyDescent="0.25">
      <c r="A377" s="859"/>
      <c r="B377" s="860"/>
      <c r="C377" s="861"/>
      <c r="D377" s="859"/>
      <c r="E377" s="862"/>
      <c r="F377" s="862"/>
      <c r="G377" s="862"/>
      <c r="H377" s="864"/>
      <c r="I377" s="865"/>
      <c r="J377" s="859"/>
    </row>
    <row r="378" spans="1:10" x14ac:dyDescent="0.25">
      <c r="A378" s="859"/>
      <c r="B378" s="860"/>
      <c r="C378" s="861"/>
      <c r="D378" s="859"/>
      <c r="E378" s="862"/>
      <c r="F378" s="862"/>
      <c r="G378" s="862"/>
      <c r="H378" s="864"/>
      <c r="I378" s="865"/>
      <c r="J378" s="859"/>
    </row>
    <row r="379" spans="1:10" x14ac:dyDescent="0.25">
      <c r="A379" s="859"/>
      <c r="B379" s="860"/>
      <c r="C379" s="861"/>
      <c r="D379" s="859"/>
      <c r="E379" s="862"/>
      <c r="F379" s="862"/>
      <c r="G379" s="862"/>
      <c r="H379" s="864"/>
      <c r="I379" s="865"/>
      <c r="J379" s="859"/>
    </row>
    <row r="380" spans="1:10" x14ac:dyDescent="0.25">
      <c r="A380" s="859"/>
      <c r="B380" s="860"/>
      <c r="C380" s="861"/>
      <c r="D380" s="859"/>
      <c r="E380" s="862"/>
      <c r="F380" s="862"/>
      <c r="G380" s="862"/>
      <c r="H380" s="864"/>
      <c r="I380" s="865"/>
      <c r="J380" s="859"/>
    </row>
    <row r="381" spans="1:10" x14ac:dyDescent="0.25">
      <c r="A381" s="859"/>
      <c r="B381" s="860"/>
      <c r="C381" s="861"/>
      <c r="D381" s="859"/>
      <c r="E381" s="862"/>
      <c r="F381" s="862"/>
      <c r="G381" s="862"/>
      <c r="H381" s="864"/>
      <c r="I381" s="865"/>
      <c r="J381" s="859"/>
    </row>
    <row r="382" spans="1:10" x14ac:dyDescent="0.25">
      <c r="A382" s="859"/>
      <c r="B382" s="860"/>
      <c r="C382" s="861"/>
      <c r="D382" s="859"/>
      <c r="E382" s="862"/>
      <c r="F382" s="862"/>
      <c r="G382" s="862"/>
      <c r="H382" s="864"/>
      <c r="I382" s="865"/>
      <c r="J382" s="859"/>
    </row>
    <row r="383" spans="1:10" x14ac:dyDescent="0.25">
      <c r="A383" s="859"/>
      <c r="B383" s="860"/>
      <c r="C383" s="861"/>
      <c r="D383" s="859"/>
      <c r="E383" s="862"/>
      <c r="F383" s="862"/>
      <c r="G383" s="862"/>
      <c r="H383" s="864"/>
      <c r="I383" s="865"/>
      <c r="J383" s="859"/>
    </row>
    <row r="384" spans="1:10" x14ac:dyDescent="0.25">
      <c r="A384" s="859"/>
      <c r="B384" s="860"/>
      <c r="C384" s="861"/>
      <c r="D384" s="859"/>
      <c r="E384" s="862"/>
      <c r="F384" s="862"/>
      <c r="G384" s="862"/>
      <c r="H384" s="864"/>
      <c r="I384" s="865"/>
      <c r="J384" s="859"/>
    </row>
    <row r="385" spans="1:10" x14ac:dyDescent="0.25">
      <c r="A385" s="859"/>
      <c r="B385" s="860"/>
      <c r="C385" s="861"/>
      <c r="D385" s="859"/>
      <c r="E385" s="862"/>
      <c r="F385" s="862"/>
      <c r="G385" s="862"/>
      <c r="H385" s="864"/>
      <c r="I385" s="865"/>
      <c r="J385" s="859"/>
    </row>
    <row r="386" spans="1:10" x14ac:dyDescent="0.25">
      <c r="A386" s="859"/>
      <c r="B386" s="860"/>
      <c r="C386" s="861"/>
      <c r="D386" s="859"/>
      <c r="E386" s="862"/>
      <c r="F386" s="862"/>
      <c r="G386" s="862"/>
      <c r="H386" s="864"/>
      <c r="I386" s="865"/>
      <c r="J386" s="859"/>
    </row>
    <row r="387" spans="1:10" x14ac:dyDescent="0.25">
      <c r="A387" s="859"/>
      <c r="B387" s="860"/>
      <c r="C387" s="861"/>
      <c r="D387" s="859"/>
      <c r="E387" s="862"/>
      <c r="F387" s="862"/>
      <c r="G387" s="862"/>
      <c r="H387" s="864"/>
      <c r="I387" s="865"/>
      <c r="J387" s="859"/>
    </row>
    <row r="388" spans="1:10" x14ac:dyDescent="0.25">
      <c r="A388" s="859"/>
      <c r="B388" s="860"/>
      <c r="C388" s="861"/>
      <c r="D388" s="859"/>
      <c r="E388" s="862"/>
      <c r="F388" s="862"/>
      <c r="G388" s="862"/>
      <c r="H388" s="864"/>
      <c r="I388" s="865"/>
      <c r="J388" s="859"/>
    </row>
    <row r="389" spans="1:10" x14ac:dyDescent="0.25">
      <c r="A389" s="859"/>
      <c r="B389" s="860"/>
      <c r="C389" s="861"/>
      <c r="D389" s="859"/>
      <c r="E389" s="862"/>
      <c r="F389" s="862"/>
      <c r="G389" s="862"/>
      <c r="H389" s="864"/>
      <c r="I389" s="865"/>
      <c r="J389" s="859"/>
    </row>
    <row r="390" spans="1:10" x14ac:dyDescent="0.25">
      <c r="A390" s="859"/>
      <c r="B390" s="860"/>
      <c r="C390" s="861"/>
      <c r="D390" s="859"/>
      <c r="E390" s="862"/>
      <c r="F390" s="862"/>
      <c r="G390" s="862"/>
      <c r="H390" s="864"/>
      <c r="I390" s="865"/>
      <c r="J390" s="859"/>
    </row>
    <row r="391" spans="1:10" x14ac:dyDescent="0.25">
      <c r="A391" s="859"/>
      <c r="B391" s="860"/>
      <c r="C391" s="861"/>
      <c r="D391" s="859"/>
      <c r="E391" s="862"/>
      <c r="F391" s="862"/>
      <c r="G391" s="862"/>
      <c r="H391" s="864"/>
      <c r="I391" s="865"/>
      <c r="J391" s="859"/>
    </row>
    <row r="392" spans="1:10" x14ac:dyDescent="0.25">
      <c r="A392" s="859"/>
      <c r="B392" s="860"/>
      <c r="C392" s="861"/>
      <c r="D392" s="859"/>
      <c r="E392" s="862"/>
      <c r="F392" s="862"/>
      <c r="G392" s="862"/>
      <c r="H392" s="864"/>
      <c r="I392" s="865"/>
      <c r="J392" s="859"/>
    </row>
    <row r="393" spans="1:10" x14ac:dyDescent="0.25">
      <c r="A393" s="859"/>
      <c r="B393" s="860"/>
      <c r="C393" s="861"/>
      <c r="D393" s="859"/>
      <c r="E393" s="862"/>
      <c r="F393" s="862"/>
      <c r="G393" s="862"/>
      <c r="H393" s="864"/>
      <c r="I393" s="865"/>
      <c r="J393" s="859"/>
    </row>
    <row r="394" spans="1:10" x14ac:dyDescent="0.25">
      <c r="A394" s="859"/>
      <c r="B394" s="860"/>
      <c r="C394" s="861"/>
      <c r="D394" s="859"/>
      <c r="E394" s="862"/>
      <c r="F394" s="862"/>
      <c r="G394" s="862"/>
      <c r="H394" s="864"/>
      <c r="I394" s="865"/>
      <c r="J394" s="859"/>
    </row>
    <row r="395" spans="1:10" x14ac:dyDescent="0.25">
      <c r="A395" s="859"/>
      <c r="B395" s="860"/>
      <c r="C395" s="861"/>
      <c r="D395" s="859"/>
      <c r="E395" s="862"/>
      <c r="F395" s="862"/>
      <c r="G395" s="862"/>
      <c r="H395" s="864"/>
      <c r="I395" s="865"/>
      <c r="J395" s="859"/>
    </row>
    <row r="396" spans="1:10" x14ac:dyDescent="0.25">
      <c r="A396" s="859"/>
      <c r="B396" s="860"/>
      <c r="C396" s="861"/>
      <c r="D396" s="859"/>
      <c r="E396" s="862"/>
      <c r="F396" s="862"/>
      <c r="G396" s="862"/>
      <c r="H396" s="864"/>
      <c r="I396" s="865"/>
      <c r="J396" s="859"/>
    </row>
    <row r="397" spans="1:10" x14ac:dyDescent="0.25">
      <c r="A397" s="859"/>
      <c r="B397" s="860"/>
      <c r="C397" s="861"/>
      <c r="D397" s="859"/>
      <c r="E397" s="862"/>
      <c r="F397" s="862"/>
      <c r="G397" s="862"/>
      <c r="H397" s="864"/>
      <c r="I397" s="865"/>
      <c r="J397" s="859"/>
    </row>
    <row r="398" spans="1:10" x14ac:dyDescent="0.25">
      <c r="A398" s="859"/>
      <c r="B398" s="860"/>
      <c r="C398" s="861"/>
      <c r="D398" s="859"/>
      <c r="E398" s="862"/>
      <c r="F398" s="862"/>
      <c r="G398" s="862"/>
      <c r="H398" s="864"/>
      <c r="I398" s="865"/>
      <c r="J398" s="859"/>
    </row>
    <row r="399" spans="1:10" x14ac:dyDescent="0.25">
      <c r="A399" s="859"/>
      <c r="B399" s="860"/>
      <c r="C399" s="861"/>
      <c r="D399" s="859"/>
      <c r="E399" s="862"/>
      <c r="F399" s="862"/>
      <c r="G399" s="862"/>
      <c r="H399" s="864"/>
      <c r="I399" s="865"/>
      <c r="J399" s="859"/>
    </row>
    <row r="400" spans="1:10" x14ac:dyDescent="0.25">
      <c r="A400" s="859"/>
      <c r="B400" s="860"/>
      <c r="C400" s="861"/>
      <c r="D400" s="859"/>
      <c r="E400" s="862"/>
      <c r="F400" s="862"/>
      <c r="G400" s="862"/>
      <c r="H400" s="864"/>
      <c r="I400" s="865"/>
      <c r="J400" s="859"/>
    </row>
    <row r="401" spans="1:10" x14ac:dyDescent="0.25">
      <c r="A401" s="859"/>
      <c r="B401" s="860"/>
      <c r="C401" s="861"/>
      <c r="D401" s="859"/>
      <c r="E401" s="862"/>
      <c r="F401" s="862"/>
      <c r="G401" s="862"/>
      <c r="H401" s="864"/>
      <c r="I401" s="865"/>
      <c r="J401" s="859"/>
    </row>
    <row r="402" spans="1:10" x14ac:dyDescent="0.25">
      <c r="A402" s="859"/>
      <c r="B402" s="860"/>
      <c r="C402" s="861"/>
      <c r="D402" s="859"/>
      <c r="E402" s="862"/>
      <c r="F402" s="862"/>
      <c r="G402" s="862"/>
      <c r="H402" s="864"/>
      <c r="I402" s="865"/>
      <c r="J402" s="859"/>
    </row>
    <row r="403" spans="1:10" x14ac:dyDescent="0.25">
      <c r="A403" s="859"/>
      <c r="B403" s="860"/>
      <c r="C403" s="861"/>
      <c r="D403" s="859"/>
      <c r="E403" s="862"/>
      <c r="F403" s="862"/>
      <c r="G403" s="862"/>
      <c r="H403" s="864"/>
      <c r="I403" s="865"/>
      <c r="J403" s="859"/>
    </row>
    <row r="404" spans="1:10" x14ac:dyDescent="0.25">
      <c r="A404" s="859"/>
      <c r="B404" s="860"/>
      <c r="C404" s="861"/>
      <c r="D404" s="859"/>
      <c r="E404" s="862"/>
      <c r="F404" s="862"/>
      <c r="G404" s="862"/>
      <c r="H404" s="864"/>
      <c r="I404" s="865"/>
      <c r="J404" s="859"/>
    </row>
    <row r="405" spans="1:10" x14ac:dyDescent="0.25">
      <c r="A405" s="859"/>
      <c r="B405" s="860"/>
      <c r="C405" s="861"/>
      <c r="D405" s="859"/>
      <c r="E405" s="862"/>
      <c r="F405" s="862"/>
      <c r="G405" s="862"/>
      <c r="H405" s="864"/>
      <c r="I405" s="865"/>
      <c r="J405" s="859"/>
    </row>
    <row r="406" spans="1:10" x14ac:dyDescent="0.25">
      <c r="A406" s="859"/>
      <c r="B406" s="860"/>
      <c r="C406" s="861"/>
      <c r="D406" s="859"/>
      <c r="E406" s="862"/>
      <c r="F406" s="862"/>
      <c r="G406" s="862"/>
      <c r="H406" s="864"/>
      <c r="I406" s="865"/>
      <c r="J406" s="859"/>
    </row>
    <row r="407" spans="1:10" x14ac:dyDescent="0.25">
      <c r="A407" s="859"/>
      <c r="B407" s="860"/>
      <c r="C407" s="861"/>
      <c r="D407" s="859"/>
      <c r="E407" s="862"/>
      <c r="F407" s="862"/>
      <c r="G407" s="862"/>
      <c r="H407" s="864"/>
      <c r="I407" s="865"/>
      <c r="J407" s="859"/>
    </row>
    <row r="408" spans="1:10" x14ac:dyDescent="0.25">
      <c r="A408" s="859"/>
      <c r="B408" s="860"/>
      <c r="C408" s="861"/>
      <c r="D408" s="859"/>
      <c r="E408" s="862"/>
      <c r="F408" s="862"/>
      <c r="G408" s="862"/>
      <c r="H408" s="864"/>
      <c r="I408" s="865"/>
      <c r="J408" s="859"/>
    </row>
    <row r="409" spans="1:10" x14ac:dyDescent="0.25">
      <c r="A409" s="859"/>
      <c r="B409" s="860"/>
      <c r="C409" s="861"/>
      <c r="D409" s="859"/>
      <c r="E409" s="862"/>
      <c r="F409" s="862"/>
      <c r="G409" s="862"/>
      <c r="H409" s="864"/>
      <c r="I409" s="865"/>
      <c r="J409" s="859"/>
    </row>
    <row r="410" spans="1:10" x14ac:dyDescent="0.25">
      <c r="A410" s="859"/>
      <c r="B410" s="860"/>
      <c r="C410" s="861"/>
      <c r="D410" s="859"/>
      <c r="E410" s="862"/>
      <c r="F410" s="862"/>
      <c r="G410" s="862"/>
      <c r="H410" s="864"/>
      <c r="I410" s="865"/>
      <c r="J410" s="859"/>
    </row>
    <row r="411" spans="1:10" x14ac:dyDescent="0.25">
      <c r="A411" s="859"/>
      <c r="B411" s="860"/>
      <c r="C411" s="861"/>
      <c r="D411" s="859"/>
      <c r="E411" s="862"/>
      <c r="F411" s="862"/>
      <c r="G411" s="862"/>
      <c r="H411" s="864"/>
      <c r="I411" s="865"/>
      <c r="J411" s="859"/>
    </row>
    <row r="412" spans="1:10" x14ac:dyDescent="0.25">
      <c r="A412" s="859"/>
      <c r="B412" s="860"/>
      <c r="C412" s="861"/>
      <c r="D412" s="859"/>
      <c r="E412" s="862"/>
      <c r="F412" s="862"/>
      <c r="G412" s="862"/>
      <c r="H412" s="864"/>
      <c r="I412" s="865"/>
      <c r="J412" s="859"/>
    </row>
    <row r="413" spans="1:10" x14ac:dyDescent="0.25">
      <c r="A413" s="859"/>
      <c r="B413" s="860"/>
      <c r="C413" s="861"/>
      <c r="D413" s="859"/>
      <c r="E413" s="862"/>
      <c r="F413" s="862"/>
      <c r="G413" s="862"/>
      <c r="H413" s="864"/>
      <c r="I413" s="865"/>
      <c r="J413" s="859"/>
    </row>
    <row r="414" spans="1:10" x14ac:dyDescent="0.25">
      <c r="A414" s="859"/>
      <c r="B414" s="860"/>
      <c r="C414" s="861"/>
      <c r="D414" s="859"/>
      <c r="E414" s="862"/>
      <c r="F414" s="862"/>
      <c r="G414" s="862"/>
      <c r="H414" s="864"/>
      <c r="I414" s="865"/>
      <c r="J414" s="859"/>
    </row>
    <row r="415" spans="1:10" x14ac:dyDescent="0.25">
      <c r="A415" s="859"/>
      <c r="B415" s="860"/>
      <c r="C415" s="861"/>
      <c r="D415" s="859"/>
      <c r="E415" s="862"/>
      <c r="F415" s="862"/>
      <c r="G415" s="862"/>
      <c r="H415" s="864"/>
      <c r="I415" s="865"/>
      <c r="J415" s="859"/>
    </row>
    <row r="416" spans="1:10" x14ac:dyDescent="0.25">
      <c r="A416" s="859"/>
      <c r="B416" s="860"/>
      <c r="C416" s="861"/>
      <c r="D416" s="859"/>
      <c r="E416" s="862"/>
      <c r="F416" s="862"/>
      <c r="G416" s="862"/>
      <c r="H416" s="864"/>
      <c r="I416" s="865"/>
      <c r="J416" s="859"/>
    </row>
    <row r="417" spans="1:10" x14ac:dyDescent="0.25">
      <c r="A417" s="859"/>
      <c r="B417" s="860"/>
      <c r="C417" s="861"/>
      <c r="D417" s="859"/>
      <c r="E417" s="862"/>
      <c r="F417" s="862"/>
      <c r="G417" s="862"/>
      <c r="H417" s="864"/>
      <c r="I417" s="865"/>
      <c r="J417" s="859"/>
    </row>
    <row r="418" spans="1:10" x14ac:dyDescent="0.25">
      <c r="A418" s="859"/>
      <c r="B418" s="860"/>
      <c r="C418" s="861"/>
      <c r="D418" s="859"/>
      <c r="E418" s="862"/>
      <c r="F418" s="862"/>
      <c r="G418" s="862"/>
      <c r="H418" s="864"/>
      <c r="I418" s="865"/>
      <c r="J418" s="859"/>
    </row>
    <row r="419" spans="1:10" x14ac:dyDescent="0.25">
      <c r="A419" s="859"/>
      <c r="B419" s="860"/>
      <c r="C419" s="861"/>
      <c r="D419" s="859"/>
      <c r="E419" s="862"/>
      <c r="F419" s="862"/>
      <c r="G419" s="862"/>
      <c r="H419" s="864"/>
      <c r="I419" s="865"/>
      <c r="J419" s="859"/>
    </row>
    <row r="420" spans="1:10" x14ac:dyDescent="0.25">
      <c r="A420" s="859"/>
      <c r="B420" s="860"/>
      <c r="C420" s="861"/>
      <c r="D420" s="859"/>
      <c r="E420" s="862"/>
      <c r="F420" s="862"/>
      <c r="G420" s="862"/>
      <c r="H420" s="864"/>
      <c r="I420" s="865"/>
      <c r="J420" s="859"/>
    </row>
    <row r="421" spans="1:10" x14ac:dyDescent="0.25">
      <c r="A421" s="859"/>
      <c r="B421" s="860"/>
      <c r="C421" s="861"/>
      <c r="D421" s="859"/>
      <c r="E421" s="862"/>
      <c r="F421" s="862"/>
      <c r="G421" s="862"/>
      <c r="H421" s="864"/>
      <c r="I421" s="865"/>
      <c r="J421" s="859"/>
    </row>
    <row r="422" spans="1:10" x14ac:dyDescent="0.25">
      <c r="A422" s="859"/>
      <c r="B422" s="860"/>
      <c r="C422" s="861"/>
      <c r="D422" s="859"/>
      <c r="E422" s="862"/>
      <c r="F422" s="862"/>
      <c r="G422" s="862"/>
      <c r="H422" s="864"/>
      <c r="I422" s="865"/>
      <c r="J422" s="859"/>
    </row>
    <row r="423" spans="1:10" x14ac:dyDescent="0.25">
      <c r="A423" s="859"/>
      <c r="B423" s="860"/>
      <c r="C423" s="861"/>
      <c r="D423" s="859"/>
      <c r="E423" s="862"/>
      <c r="F423" s="862"/>
      <c r="G423" s="862"/>
      <c r="H423" s="864"/>
      <c r="I423" s="865"/>
      <c r="J423" s="859"/>
    </row>
    <row r="424" spans="1:10" x14ac:dyDescent="0.25">
      <c r="A424" s="859"/>
      <c r="B424" s="860"/>
      <c r="C424" s="861"/>
      <c r="D424" s="859"/>
      <c r="E424" s="862"/>
      <c r="F424" s="862"/>
      <c r="G424" s="862"/>
      <c r="H424" s="864"/>
      <c r="I424" s="865"/>
      <c r="J424" s="859"/>
    </row>
    <row r="425" spans="1:10" x14ac:dyDescent="0.25">
      <c r="A425" s="859"/>
      <c r="B425" s="860"/>
      <c r="C425" s="861"/>
      <c r="D425" s="859"/>
      <c r="E425" s="862"/>
      <c r="F425" s="862"/>
      <c r="G425" s="862"/>
      <c r="H425" s="864"/>
      <c r="I425" s="865"/>
      <c r="J425" s="859"/>
    </row>
    <row r="426" spans="1:10" x14ac:dyDescent="0.25">
      <c r="A426" s="859"/>
      <c r="B426" s="860"/>
      <c r="C426" s="861"/>
      <c r="D426" s="859"/>
      <c r="E426" s="862"/>
      <c r="F426" s="862"/>
      <c r="G426" s="862"/>
      <c r="H426" s="864"/>
      <c r="I426" s="865"/>
      <c r="J426" s="859"/>
    </row>
    <row r="427" spans="1:10" x14ac:dyDescent="0.25">
      <c r="A427" s="859"/>
      <c r="B427" s="860"/>
      <c r="C427" s="861"/>
      <c r="D427" s="859"/>
      <c r="E427" s="862"/>
      <c r="F427" s="862"/>
      <c r="G427" s="862"/>
      <c r="H427" s="864"/>
      <c r="I427" s="865"/>
      <c r="J427" s="859"/>
    </row>
    <row r="428" spans="1:10" x14ac:dyDescent="0.25">
      <c r="A428" s="859"/>
      <c r="B428" s="860"/>
      <c r="C428" s="861"/>
      <c r="D428" s="859"/>
      <c r="E428" s="862"/>
      <c r="F428" s="862"/>
      <c r="G428" s="862"/>
      <c r="H428" s="864"/>
      <c r="I428" s="865"/>
      <c r="J428" s="859"/>
    </row>
    <row r="429" spans="1:10" x14ac:dyDescent="0.25">
      <c r="A429" s="859"/>
      <c r="B429" s="860"/>
      <c r="C429" s="861"/>
      <c r="D429" s="859"/>
      <c r="E429" s="862"/>
      <c r="F429" s="862"/>
      <c r="G429" s="862"/>
      <c r="H429" s="864"/>
      <c r="I429" s="865"/>
      <c r="J429" s="859"/>
    </row>
    <row r="430" spans="1:10" x14ac:dyDescent="0.25">
      <c r="A430" s="859"/>
      <c r="B430" s="860"/>
      <c r="C430" s="861"/>
      <c r="D430" s="859"/>
      <c r="E430" s="862"/>
      <c r="F430" s="862"/>
      <c r="G430" s="862"/>
      <c r="H430" s="864"/>
      <c r="I430" s="865"/>
      <c r="J430" s="859"/>
    </row>
    <row r="431" spans="1:10" x14ac:dyDescent="0.25">
      <c r="A431" s="859"/>
      <c r="B431" s="860"/>
      <c r="C431" s="861"/>
      <c r="D431" s="859"/>
      <c r="E431" s="862"/>
      <c r="F431" s="862"/>
      <c r="G431" s="862"/>
      <c r="H431" s="864"/>
      <c r="I431" s="865"/>
      <c r="J431" s="859"/>
    </row>
    <row r="432" spans="1:10" x14ac:dyDescent="0.25">
      <c r="A432" s="859"/>
      <c r="B432" s="860"/>
      <c r="C432" s="861"/>
      <c r="D432" s="859"/>
      <c r="E432" s="862"/>
      <c r="F432" s="862"/>
      <c r="G432" s="862"/>
      <c r="H432" s="864"/>
      <c r="I432" s="865"/>
      <c r="J432" s="859"/>
    </row>
    <row r="433" spans="1:10" x14ac:dyDescent="0.25">
      <c r="A433" s="859"/>
      <c r="B433" s="860"/>
      <c r="C433" s="861"/>
      <c r="D433" s="859"/>
      <c r="E433" s="862"/>
      <c r="F433" s="862"/>
      <c r="G433" s="862"/>
      <c r="H433" s="864"/>
      <c r="I433" s="865"/>
      <c r="J433" s="859"/>
    </row>
    <row r="434" spans="1:10" x14ac:dyDescent="0.25">
      <c r="A434" s="859"/>
      <c r="B434" s="860"/>
      <c r="C434" s="861"/>
      <c r="D434" s="859"/>
      <c r="E434" s="862"/>
      <c r="F434" s="862"/>
      <c r="G434" s="862"/>
      <c r="H434" s="864"/>
      <c r="I434" s="865"/>
      <c r="J434" s="859"/>
    </row>
    <row r="435" spans="1:10" x14ac:dyDescent="0.25">
      <c r="A435" s="859"/>
      <c r="B435" s="860"/>
      <c r="C435" s="861"/>
      <c r="D435" s="859"/>
      <c r="E435" s="862"/>
      <c r="F435" s="862"/>
      <c r="G435" s="862"/>
      <c r="H435" s="864"/>
      <c r="I435" s="865"/>
      <c r="J435" s="859"/>
    </row>
    <row r="436" spans="1:10" x14ac:dyDescent="0.25">
      <c r="A436" s="859"/>
      <c r="B436" s="860"/>
      <c r="C436" s="861"/>
      <c r="D436" s="859"/>
      <c r="E436" s="862"/>
      <c r="F436" s="862"/>
      <c r="G436" s="862"/>
      <c r="H436" s="864"/>
      <c r="I436" s="865"/>
      <c r="J436" s="859"/>
    </row>
    <row r="437" spans="1:10" x14ac:dyDescent="0.25">
      <c r="A437" s="859"/>
      <c r="B437" s="860"/>
      <c r="C437" s="861"/>
      <c r="D437" s="859"/>
      <c r="E437" s="862"/>
      <c r="F437" s="862"/>
      <c r="G437" s="862"/>
      <c r="H437" s="864"/>
      <c r="I437" s="865"/>
      <c r="J437" s="859"/>
    </row>
    <row r="438" spans="1:10" x14ac:dyDescent="0.25">
      <c r="A438" s="859"/>
      <c r="B438" s="860"/>
      <c r="C438" s="861"/>
      <c r="D438" s="859"/>
      <c r="E438" s="862"/>
      <c r="F438" s="862"/>
      <c r="G438" s="862"/>
      <c r="H438" s="864"/>
      <c r="I438" s="865"/>
      <c r="J438" s="859"/>
    </row>
    <row r="439" spans="1:10" x14ac:dyDescent="0.25">
      <c r="A439" s="859"/>
      <c r="B439" s="860"/>
      <c r="C439" s="861"/>
      <c r="D439" s="859"/>
      <c r="E439" s="862"/>
      <c r="F439" s="862"/>
      <c r="G439" s="862"/>
      <c r="H439" s="864"/>
      <c r="I439" s="865"/>
      <c r="J439" s="859"/>
    </row>
    <row r="440" spans="1:10" x14ac:dyDescent="0.25">
      <c r="A440" s="859"/>
      <c r="B440" s="860"/>
      <c r="C440" s="861"/>
      <c r="D440" s="859"/>
      <c r="E440" s="862"/>
      <c r="F440" s="862"/>
      <c r="G440" s="862"/>
      <c r="H440" s="864"/>
      <c r="I440" s="865"/>
      <c r="J440" s="859"/>
    </row>
    <row r="441" spans="1:10" x14ac:dyDescent="0.25">
      <c r="A441" s="859"/>
      <c r="B441" s="860"/>
      <c r="C441" s="861"/>
      <c r="D441" s="859"/>
      <c r="E441" s="862"/>
      <c r="F441" s="862"/>
      <c r="G441" s="862"/>
      <c r="H441" s="864"/>
      <c r="I441" s="865"/>
      <c r="J441" s="859"/>
    </row>
    <row r="442" spans="1:10" x14ac:dyDescent="0.25">
      <c r="A442" s="859"/>
      <c r="B442" s="860"/>
      <c r="C442" s="861"/>
      <c r="D442" s="859"/>
      <c r="E442" s="862"/>
      <c r="F442" s="862"/>
      <c r="G442" s="862"/>
      <c r="H442" s="864"/>
      <c r="I442" s="865"/>
      <c r="J442" s="859"/>
    </row>
    <row r="443" spans="1:10" x14ac:dyDescent="0.25">
      <c r="A443" s="859"/>
      <c r="B443" s="860"/>
      <c r="C443" s="861"/>
      <c r="D443" s="859"/>
      <c r="E443" s="862"/>
      <c r="F443" s="862"/>
      <c r="G443" s="862"/>
      <c r="H443" s="864"/>
      <c r="I443" s="865"/>
      <c r="J443" s="859"/>
    </row>
    <row r="444" spans="1:10" x14ac:dyDescent="0.25">
      <c r="A444" s="859"/>
      <c r="B444" s="860"/>
      <c r="C444" s="861"/>
      <c r="D444" s="859"/>
      <c r="E444" s="862"/>
      <c r="F444" s="862"/>
      <c r="G444" s="862"/>
      <c r="H444" s="864"/>
      <c r="I444" s="865"/>
      <c r="J444" s="859"/>
    </row>
    <row r="445" spans="1:10" x14ac:dyDescent="0.25">
      <c r="A445" s="859"/>
      <c r="B445" s="860"/>
      <c r="C445" s="861"/>
      <c r="D445" s="859"/>
      <c r="E445" s="862"/>
      <c r="F445" s="862"/>
      <c r="G445" s="862"/>
      <c r="H445" s="864"/>
      <c r="I445" s="865"/>
      <c r="J445" s="859"/>
    </row>
    <row r="446" spans="1:10" x14ac:dyDescent="0.25">
      <c r="A446" s="859"/>
      <c r="B446" s="860"/>
      <c r="C446" s="861"/>
      <c r="D446" s="859"/>
      <c r="E446" s="862"/>
      <c r="F446" s="862"/>
      <c r="G446" s="862"/>
      <c r="H446" s="864"/>
      <c r="I446" s="865"/>
      <c r="J446" s="859"/>
    </row>
    <row r="447" spans="1:10" x14ac:dyDescent="0.25">
      <c r="A447" s="859"/>
      <c r="B447" s="860"/>
      <c r="C447" s="861"/>
      <c r="D447" s="859"/>
      <c r="E447" s="862"/>
      <c r="F447" s="862"/>
      <c r="G447" s="862"/>
      <c r="H447" s="864"/>
      <c r="I447" s="865"/>
      <c r="J447" s="859"/>
    </row>
    <row r="448" spans="1:10" x14ac:dyDescent="0.25">
      <c r="A448" s="859"/>
      <c r="B448" s="860"/>
      <c r="C448" s="861"/>
      <c r="D448" s="859"/>
      <c r="E448" s="862"/>
      <c r="F448" s="862"/>
      <c r="G448" s="862"/>
      <c r="H448" s="864"/>
      <c r="I448" s="865"/>
      <c r="J448" s="859"/>
    </row>
    <row r="449" spans="1:10" x14ac:dyDescent="0.25">
      <c r="A449" s="859"/>
      <c r="B449" s="860"/>
      <c r="C449" s="861"/>
      <c r="D449" s="859"/>
      <c r="E449" s="862"/>
      <c r="F449" s="862"/>
      <c r="G449" s="862"/>
      <c r="H449" s="864"/>
      <c r="I449" s="865"/>
      <c r="J449" s="859"/>
    </row>
    <row r="450" spans="1:10" x14ac:dyDescent="0.25">
      <c r="A450" s="859"/>
      <c r="B450" s="860"/>
      <c r="C450" s="861"/>
      <c r="D450" s="859"/>
      <c r="E450" s="862"/>
      <c r="F450" s="862"/>
      <c r="G450" s="862"/>
      <c r="H450" s="864"/>
      <c r="I450" s="865"/>
      <c r="J450" s="859"/>
    </row>
    <row r="451" spans="1:10" x14ac:dyDescent="0.25">
      <c r="A451" s="859"/>
      <c r="B451" s="860"/>
      <c r="C451" s="861"/>
      <c r="D451" s="859"/>
      <c r="E451" s="862"/>
      <c r="F451" s="862"/>
      <c r="G451" s="862"/>
      <c r="H451" s="864"/>
      <c r="I451" s="865"/>
      <c r="J451" s="859"/>
    </row>
    <row r="463" spans="1:10" x14ac:dyDescent="0.25">
      <c r="I463" s="858"/>
    </row>
    <row r="464" spans="1:10" x14ac:dyDescent="0.25">
      <c r="I464" s="858"/>
    </row>
    <row r="465" spans="9:9" x14ac:dyDescent="0.25">
      <c r="I465" s="858"/>
    </row>
    <row r="466" spans="9:9" x14ac:dyDescent="0.25">
      <c r="I466" s="858"/>
    </row>
    <row r="467" spans="9:9" x14ac:dyDescent="0.25">
      <c r="I467" s="858"/>
    </row>
    <row r="468" spans="9:9" x14ac:dyDescent="0.25">
      <c r="I468" s="858"/>
    </row>
    <row r="469" spans="9:9" x14ac:dyDescent="0.25">
      <c r="I469" s="858"/>
    </row>
    <row r="470" spans="9:9" x14ac:dyDescent="0.25">
      <c r="I470" s="858"/>
    </row>
    <row r="471" spans="9:9" x14ac:dyDescent="0.25">
      <c r="I471" s="858"/>
    </row>
    <row r="472" spans="9:9" x14ac:dyDescent="0.25">
      <c r="I472" s="858"/>
    </row>
    <row r="473" spans="9:9" x14ac:dyDescent="0.25">
      <c r="I473" s="858"/>
    </row>
    <row r="474" spans="9:9" x14ac:dyDescent="0.25">
      <c r="I474" s="858"/>
    </row>
    <row r="475" spans="9:9" x14ac:dyDescent="0.25">
      <c r="I475" s="858"/>
    </row>
    <row r="476" spans="9:9" x14ac:dyDescent="0.25">
      <c r="I476" s="858"/>
    </row>
    <row r="477" spans="9:9" x14ac:dyDescent="0.25">
      <c r="I477" s="858"/>
    </row>
    <row r="478" spans="9:9" x14ac:dyDescent="0.25">
      <c r="I478" s="858"/>
    </row>
    <row r="479" spans="9:9" x14ac:dyDescent="0.25">
      <c r="I479" s="858"/>
    </row>
    <row r="480" spans="9:9" x14ac:dyDescent="0.25">
      <c r="I480" s="858"/>
    </row>
    <row r="481" spans="9:9" x14ac:dyDescent="0.25">
      <c r="I481" s="858"/>
    </row>
    <row r="482" spans="9:9" x14ac:dyDescent="0.25">
      <c r="I482" s="858"/>
    </row>
    <row r="483" spans="9:9" x14ac:dyDescent="0.25">
      <c r="I483" s="858"/>
    </row>
    <row r="484" spans="9:9" x14ac:dyDescent="0.25">
      <c r="I484" s="858"/>
    </row>
    <row r="485" spans="9:9" x14ac:dyDescent="0.25">
      <c r="I485" s="858"/>
    </row>
    <row r="486" spans="9:9" x14ac:dyDescent="0.25">
      <c r="I486" s="858"/>
    </row>
    <row r="487" spans="9:9" x14ac:dyDescent="0.25">
      <c r="I487" s="858"/>
    </row>
    <row r="488" spans="9:9" x14ac:dyDescent="0.25">
      <c r="I488" s="858"/>
    </row>
    <row r="489" spans="9:9" x14ac:dyDescent="0.25">
      <c r="I489" s="858"/>
    </row>
    <row r="490" spans="9:9" x14ac:dyDescent="0.25">
      <c r="I490" s="858"/>
    </row>
    <row r="491" spans="9:9" x14ac:dyDescent="0.25">
      <c r="I491" s="858"/>
    </row>
    <row r="492" spans="9:9" x14ac:dyDescent="0.25">
      <c r="I492" s="858"/>
    </row>
    <row r="493" spans="9:9" x14ac:dyDescent="0.25">
      <c r="I493" s="858"/>
    </row>
    <row r="494" spans="9:9" x14ac:dyDescent="0.25">
      <c r="I494" s="858"/>
    </row>
    <row r="495" spans="9:9" x14ac:dyDescent="0.25">
      <c r="I495" s="858"/>
    </row>
    <row r="496" spans="9:9" x14ac:dyDescent="0.25">
      <c r="I496" s="858"/>
    </row>
    <row r="497" spans="9:9" x14ac:dyDescent="0.25">
      <c r="I497" s="858"/>
    </row>
    <row r="498" spans="9:9" x14ac:dyDescent="0.25">
      <c r="I498" s="858"/>
    </row>
    <row r="499" spans="9:9" x14ac:dyDescent="0.25">
      <c r="I499" s="858"/>
    </row>
    <row r="500" spans="9:9" x14ac:dyDescent="0.25">
      <c r="I500" s="858"/>
    </row>
    <row r="501" spans="9:9" x14ac:dyDescent="0.25">
      <c r="I501" s="858"/>
    </row>
    <row r="502" spans="9:9" x14ac:dyDescent="0.25">
      <c r="I502" s="858"/>
    </row>
    <row r="503" spans="9:9" x14ac:dyDescent="0.25">
      <c r="I503" s="858"/>
    </row>
    <row r="504" spans="9:9" x14ac:dyDescent="0.25">
      <c r="I504" s="858"/>
    </row>
    <row r="505" spans="9:9" x14ac:dyDescent="0.25">
      <c r="I505" s="858"/>
    </row>
    <row r="506" spans="9:9" x14ac:dyDescent="0.25">
      <c r="I506" s="858"/>
    </row>
    <row r="507" spans="9:9" x14ac:dyDescent="0.25">
      <c r="I507" s="858"/>
    </row>
    <row r="508" spans="9:9" x14ac:dyDescent="0.25">
      <c r="I508" s="858"/>
    </row>
    <row r="509" spans="9:9" x14ac:dyDescent="0.25">
      <c r="I509" s="858"/>
    </row>
    <row r="510" spans="9:9" x14ac:dyDescent="0.25">
      <c r="I510" s="858"/>
    </row>
    <row r="511" spans="9:9" x14ac:dyDescent="0.25">
      <c r="I511" s="858"/>
    </row>
    <row r="512" spans="9:9" x14ac:dyDescent="0.25">
      <c r="I512" s="858"/>
    </row>
    <row r="513" spans="9:9" x14ac:dyDescent="0.25">
      <c r="I513" s="858"/>
    </row>
    <row r="514" spans="9:9" x14ac:dyDescent="0.25">
      <c r="I514" s="858"/>
    </row>
    <row r="515" spans="9:9" x14ac:dyDescent="0.25">
      <c r="I515" s="858"/>
    </row>
    <row r="516" spans="9:9" x14ac:dyDescent="0.25">
      <c r="I516" s="858"/>
    </row>
    <row r="517" spans="9:9" x14ac:dyDescent="0.25">
      <c r="I517" s="858"/>
    </row>
    <row r="518" spans="9:9" x14ac:dyDescent="0.25">
      <c r="I518" s="858"/>
    </row>
    <row r="519" spans="9:9" x14ac:dyDescent="0.25">
      <c r="I519" s="858"/>
    </row>
    <row r="520" spans="9:9" x14ac:dyDescent="0.25">
      <c r="I520" s="858"/>
    </row>
    <row r="521" spans="9:9" x14ac:dyDescent="0.25">
      <c r="I521" s="858"/>
    </row>
    <row r="522" spans="9:9" x14ac:dyDescent="0.25">
      <c r="I522" s="858"/>
    </row>
    <row r="523" spans="9:9" x14ac:dyDescent="0.25">
      <c r="I523" s="858"/>
    </row>
    <row r="524" spans="9:9" x14ac:dyDescent="0.25">
      <c r="I524" s="858"/>
    </row>
    <row r="525" spans="9:9" x14ac:dyDescent="0.25">
      <c r="I525" s="858"/>
    </row>
    <row r="526" spans="9:9" x14ac:dyDescent="0.25">
      <c r="I526" s="858"/>
    </row>
    <row r="527" spans="9:9" x14ac:dyDescent="0.25">
      <c r="I527" s="858"/>
    </row>
    <row r="528" spans="9:9" x14ac:dyDescent="0.25">
      <c r="I528" s="858"/>
    </row>
    <row r="529" spans="9:9" x14ac:dyDescent="0.25">
      <c r="I529" s="858"/>
    </row>
    <row r="530" spans="9:9" x14ac:dyDescent="0.25">
      <c r="I530" s="858"/>
    </row>
    <row r="531" spans="9:9" x14ac:dyDescent="0.25">
      <c r="I531" s="858"/>
    </row>
    <row r="532" spans="9:9" x14ac:dyDescent="0.25">
      <c r="I532" s="858"/>
    </row>
    <row r="533" spans="9:9" x14ac:dyDescent="0.25">
      <c r="I533" s="858"/>
    </row>
    <row r="534" spans="9:9" x14ac:dyDescent="0.25">
      <c r="I534" s="858"/>
    </row>
    <row r="535" spans="9:9" x14ac:dyDescent="0.25">
      <c r="I535" s="858"/>
    </row>
    <row r="536" spans="9:9" x14ac:dyDescent="0.25">
      <c r="I536" s="858"/>
    </row>
    <row r="537" spans="9:9" x14ac:dyDescent="0.25">
      <c r="I537" s="858"/>
    </row>
    <row r="538" spans="9:9" x14ac:dyDescent="0.25">
      <c r="I538" s="858"/>
    </row>
    <row r="539" spans="9:9" x14ac:dyDescent="0.25">
      <c r="I539" s="858"/>
    </row>
    <row r="540" spans="9:9" x14ac:dyDescent="0.25">
      <c r="I540" s="858"/>
    </row>
    <row r="541" spans="9:9" x14ac:dyDescent="0.25">
      <c r="I541" s="858"/>
    </row>
    <row r="542" spans="9:9" x14ac:dyDescent="0.25">
      <c r="I542" s="858"/>
    </row>
    <row r="543" spans="9:9" x14ac:dyDescent="0.25">
      <c r="I543" s="858"/>
    </row>
    <row r="544" spans="9:9" x14ac:dyDescent="0.25">
      <c r="I544" s="858"/>
    </row>
    <row r="545" spans="9:9" x14ac:dyDescent="0.25">
      <c r="I545" s="858"/>
    </row>
    <row r="546" spans="9:9" x14ac:dyDescent="0.25">
      <c r="I546" s="858"/>
    </row>
    <row r="547" spans="9:9" x14ac:dyDescent="0.25">
      <c r="I547" s="858"/>
    </row>
    <row r="548" spans="9:9" x14ac:dyDescent="0.25">
      <c r="I548" s="858"/>
    </row>
    <row r="549" spans="9:9" x14ac:dyDescent="0.25">
      <c r="I549" s="858"/>
    </row>
    <row r="550" spans="9:9" x14ac:dyDescent="0.25">
      <c r="I550" s="858"/>
    </row>
    <row r="551" spans="9:9" x14ac:dyDescent="0.25">
      <c r="I551" s="858"/>
    </row>
    <row r="552" spans="9:9" x14ac:dyDescent="0.25">
      <c r="I552" s="858"/>
    </row>
    <row r="553" spans="9:9" x14ac:dyDescent="0.25">
      <c r="I553" s="858"/>
    </row>
    <row r="554" spans="9:9" x14ac:dyDescent="0.25">
      <c r="I554" s="858"/>
    </row>
    <row r="555" spans="9:9" x14ac:dyDescent="0.25">
      <c r="I555" s="858"/>
    </row>
    <row r="556" spans="9:9" x14ac:dyDescent="0.25">
      <c r="I556" s="858"/>
    </row>
    <row r="557" spans="9:9" x14ac:dyDescent="0.25">
      <c r="I557" s="858"/>
    </row>
    <row r="558" spans="9:9" x14ac:dyDescent="0.25">
      <c r="I558" s="858"/>
    </row>
    <row r="559" spans="9:9" x14ac:dyDescent="0.25">
      <c r="I559" s="858"/>
    </row>
    <row r="560" spans="9:9" x14ac:dyDescent="0.25">
      <c r="I560" s="858"/>
    </row>
    <row r="561" spans="9:9" x14ac:dyDescent="0.25">
      <c r="I561" s="858"/>
    </row>
    <row r="562" spans="9:9" x14ac:dyDescent="0.25">
      <c r="I562" s="858"/>
    </row>
    <row r="563" spans="9:9" x14ac:dyDescent="0.25">
      <c r="I563" s="858"/>
    </row>
    <row r="564" spans="9:9" x14ac:dyDescent="0.25">
      <c r="I564" s="858"/>
    </row>
    <row r="565" spans="9:9" x14ac:dyDescent="0.25">
      <c r="I565" s="858"/>
    </row>
    <row r="566" spans="9:9" x14ac:dyDescent="0.25">
      <c r="I566" s="858"/>
    </row>
    <row r="567" spans="9:9" x14ac:dyDescent="0.25">
      <c r="I567" s="858"/>
    </row>
    <row r="568" spans="9:9" x14ac:dyDescent="0.25">
      <c r="I568" s="858"/>
    </row>
    <row r="569" spans="9:9" x14ac:dyDescent="0.25">
      <c r="I569" s="858"/>
    </row>
    <row r="570" spans="9:9" x14ac:dyDescent="0.25">
      <c r="I570" s="858"/>
    </row>
    <row r="571" spans="9:9" x14ac:dyDescent="0.25">
      <c r="I571" s="858"/>
    </row>
    <row r="572" spans="9:9" x14ac:dyDescent="0.25">
      <c r="I572" s="858"/>
    </row>
    <row r="573" spans="9:9" x14ac:dyDescent="0.25">
      <c r="I573" s="858"/>
    </row>
    <row r="574" spans="9:9" x14ac:dyDescent="0.25">
      <c r="I574" s="858"/>
    </row>
    <row r="575" spans="9:9" x14ac:dyDescent="0.25">
      <c r="I575" s="858"/>
    </row>
    <row r="576" spans="9:9" x14ac:dyDescent="0.25">
      <c r="I576" s="858"/>
    </row>
    <row r="577" spans="9:9" x14ac:dyDescent="0.25">
      <c r="I577" s="858"/>
    </row>
    <row r="578" spans="9:9" x14ac:dyDescent="0.25">
      <c r="I578" s="858"/>
    </row>
    <row r="579" spans="9:9" x14ac:dyDescent="0.25">
      <c r="I579" s="858"/>
    </row>
    <row r="580" spans="9:9" x14ac:dyDescent="0.25">
      <c r="I580" s="858"/>
    </row>
    <row r="581" spans="9:9" x14ac:dyDescent="0.25">
      <c r="I581" s="858"/>
    </row>
    <row r="582" spans="9:9" x14ac:dyDescent="0.25">
      <c r="I582" s="858"/>
    </row>
    <row r="583" spans="9:9" x14ac:dyDescent="0.25">
      <c r="I583" s="858"/>
    </row>
    <row r="584" spans="9:9" x14ac:dyDescent="0.25">
      <c r="I584" s="858"/>
    </row>
    <row r="585" spans="9:9" x14ac:dyDescent="0.25">
      <c r="I585" s="858"/>
    </row>
    <row r="586" spans="9:9" x14ac:dyDescent="0.25">
      <c r="I586" s="858"/>
    </row>
    <row r="587" spans="9:9" x14ac:dyDescent="0.25">
      <c r="I587" s="858"/>
    </row>
    <row r="588" spans="9:9" x14ac:dyDescent="0.25">
      <c r="I588" s="858"/>
    </row>
    <row r="589" spans="9:9" x14ac:dyDescent="0.25">
      <c r="I589" s="858"/>
    </row>
    <row r="590" spans="9:9" x14ac:dyDescent="0.25">
      <c r="I590" s="858"/>
    </row>
    <row r="591" spans="9:9" x14ac:dyDescent="0.25">
      <c r="I591" s="858"/>
    </row>
    <row r="592" spans="9:9" x14ac:dyDescent="0.25">
      <c r="I592" s="858"/>
    </row>
    <row r="593" spans="9:9" x14ac:dyDescent="0.25">
      <c r="I593" s="858"/>
    </row>
    <row r="594" spans="9:9" x14ac:dyDescent="0.25">
      <c r="I594" s="858"/>
    </row>
    <row r="595" spans="9:9" x14ac:dyDescent="0.25">
      <c r="I595" s="858"/>
    </row>
    <row r="596" spans="9:9" x14ac:dyDescent="0.25">
      <c r="I596" s="858"/>
    </row>
    <row r="597" spans="9:9" x14ac:dyDescent="0.25">
      <c r="I597" s="858"/>
    </row>
    <row r="598" spans="9:9" x14ac:dyDescent="0.25">
      <c r="I598" s="858"/>
    </row>
    <row r="599" spans="9:9" x14ac:dyDescent="0.25">
      <c r="I599" s="858"/>
    </row>
    <row r="600" spans="9:9" x14ac:dyDescent="0.25">
      <c r="I600" s="858"/>
    </row>
    <row r="601" spans="9:9" x14ac:dyDescent="0.25">
      <c r="I601" s="858"/>
    </row>
    <row r="602" spans="9:9" x14ac:dyDescent="0.25">
      <c r="I602" s="858"/>
    </row>
    <row r="603" spans="9:9" x14ac:dyDescent="0.25">
      <c r="I603" s="858"/>
    </row>
    <row r="604" spans="9:9" x14ac:dyDescent="0.25">
      <c r="I604" s="858"/>
    </row>
    <row r="605" spans="9:9" x14ac:dyDescent="0.25">
      <c r="I605" s="858"/>
    </row>
    <row r="606" spans="9:9" x14ac:dyDescent="0.25">
      <c r="I606" s="858"/>
    </row>
    <row r="607" spans="9:9" x14ac:dyDescent="0.25">
      <c r="I607" s="858"/>
    </row>
    <row r="608" spans="9:9" x14ac:dyDescent="0.25">
      <c r="I608" s="858"/>
    </row>
    <row r="609" spans="9:9" x14ac:dyDescent="0.25">
      <c r="I609" s="858"/>
    </row>
    <row r="610" spans="9:9" x14ac:dyDescent="0.25">
      <c r="I610" s="858"/>
    </row>
    <row r="611" spans="9:9" x14ac:dyDescent="0.25">
      <c r="I611" s="858"/>
    </row>
    <row r="612" spans="9:9" x14ac:dyDescent="0.25">
      <c r="I612" s="858"/>
    </row>
    <row r="613" spans="9:9" x14ac:dyDescent="0.25">
      <c r="I613" s="858"/>
    </row>
    <row r="614" spans="9:9" x14ac:dyDescent="0.25">
      <c r="I614" s="858"/>
    </row>
    <row r="615" spans="9:9" x14ac:dyDescent="0.25">
      <c r="I615" s="858"/>
    </row>
    <row r="616" spans="9:9" x14ac:dyDescent="0.25">
      <c r="I616" s="858"/>
    </row>
    <row r="617" spans="9:9" x14ac:dyDescent="0.25">
      <c r="I617" s="858"/>
    </row>
    <row r="618" spans="9:9" x14ac:dyDescent="0.25">
      <c r="I618" s="858"/>
    </row>
    <row r="619" spans="9:9" x14ac:dyDescent="0.25">
      <c r="I619" s="858"/>
    </row>
    <row r="620" spans="9:9" x14ac:dyDescent="0.25">
      <c r="I620" s="858"/>
    </row>
    <row r="621" spans="9:9" x14ac:dyDescent="0.25">
      <c r="I621" s="858"/>
    </row>
    <row r="622" spans="9:9" x14ac:dyDescent="0.25">
      <c r="I622" s="858"/>
    </row>
    <row r="623" spans="9:9" x14ac:dyDescent="0.25">
      <c r="I623" s="858"/>
    </row>
    <row r="624" spans="9:9" x14ac:dyDescent="0.25">
      <c r="I624" s="858"/>
    </row>
    <row r="625" spans="9:9" x14ac:dyDescent="0.25">
      <c r="I625" s="858"/>
    </row>
    <row r="626" spans="9:9" x14ac:dyDescent="0.25">
      <c r="I626" s="858"/>
    </row>
    <row r="627" spans="9:9" x14ac:dyDescent="0.25">
      <c r="I627" s="858"/>
    </row>
    <row r="628" spans="9:9" x14ac:dyDescent="0.25">
      <c r="I628" s="858"/>
    </row>
    <row r="629" spans="9:9" x14ac:dyDescent="0.25">
      <c r="I629" s="858"/>
    </row>
    <row r="630" spans="9:9" x14ac:dyDescent="0.25">
      <c r="I630" s="858"/>
    </row>
    <row r="631" spans="9:9" x14ac:dyDescent="0.25">
      <c r="I631" s="858"/>
    </row>
    <row r="632" spans="9:9" x14ac:dyDescent="0.25">
      <c r="I632" s="858"/>
    </row>
    <row r="633" spans="9:9" x14ac:dyDescent="0.25">
      <c r="I633" s="858"/>
    </row>
    <row r="634" spans="9:9" x14ac:dyDescent="0.25">
      <c r="I634" s="858"/>
    </row>
    <row r="635" spans="9:9" x14ac:dyDescent="0.25">
      <c r="I635" s="858"/>
    </row>
    <row r="636" spans="9:9" x14ac:dyDescent="0.25">
      <c r="I636" s="858"/>
    </row>
    <row r="637" spans="9:9" x14ac:dyDescent="0.25">
      <c r="I637" s="858"/>
    </row>
    <row r="638" spans="9:9" x14ac:dyDescent="0.25">
      <c r="I638" s="858"/>
    </row>
    <row r="639" spans="9:9" x14ac:dyDescent="0.25">
      <c r="I639" s="858"/>
    </row>
    <row r="640" spans="9:9" x14ac:dyDescent="0.25">
      <c r="I640" s="858"/>
    </row>
    <row r="641" spans="9:9" x14ac:dyDescent="0.25">
      <c r="I641" s="858"/>
    </row>
    <row r="642" spans="9:9" x14ac:dyDescent="0.25">
      <c r="I642" s="858"/>
    </row>
    <row r="643" spans="9:9" x14ac:dyDescent="0.25">
      <c r="I643" s="858"/>
    </row>
    <row r="644" spans="9:9" x14ac:dyDescent="0.25">
      <c r="I644" s="858"/>
    </row>
    <row r="645" spans="9:9" x14ac:dyDescent="0.25">
      <c r="I645" s="858"/>
    </row>
    <row r="646" spans="9:9" x14ac:dyDescent="0.25">
      <c r="I646" s="858"/>
    </row>
    <row r="647" spans="9:9" x14ac:dyDescent="0.25">
      <c r="I647" s="858"/>
    </row>
    <row r="648" spans="9:9" x14ac:dyDescent="0.25">
      <c r="I648" s="858"/>
    </row>
    <row r="649" spans="9:9" x14ac:dyDescent="0.25">
      <c r="I649" s="858"/>
    </row>
    <row r="650" spans="9:9" x14ac:dyDescent="0.25">
      <c r="I650" s="858"/>
    </row>
    <row r="651" spans="9:9" x14ac:dyDescent="0.25">
      <c r="I651" s="858"/>
    </row>
    <row r="652" spans="9:9" x14ac:dyDescent="0.25">
      <c r="I652" s="858"/>
    </row>
    <row r="653" spans="9:9" x14ac:dyDescent="0.25">
      <c r="I653" s="858"/>
    </row>
    <row r="654" spans="9:9" x14ac:dyDescent="0.25">
      <c r="I654" s="858"/>
    </row>
    <row r="655" spans="9:9" x14ac:dyDescent="0.25">
      <c r="I655" s="858"/>
    </row>
    <row r="656" spans="9:9" x14ac:dyDescent="0.25">
      <c r="I656" s="858"/>
    </row>
    <row r="657" spans="9:9" x14ac:dyDescent="0.25">
      <c r="I657" s="858"/>
    </row>
    <row r="658" spans="9:9" x14ac:dyDescent="0.25">
      <c r="I658" s="858"/>
    </row>
    <row r="659" spans="9:9" x14ac:dyDescent="0.25">
      <c r="I659" s="858"/>
    </row>
    <row r="660" spans="9:9" x14ac:dyDescent="0.25">
      <c r="I660" s="858"/>
    </row>
    <row r="661" spans="9:9" x14ac:dyDescent="0.25">
      <c r="I661" s="858"/>
    </row>
    <row r="662" spans="9:9" x14ac:dyDescent="0.25">
      <c r="I662" s="858"/>
    </row>
    <row r="663" spans="9:9" x14ac:dyDescent="0.25">
      <c r="I663" s="858"/>
    </row>
    <row r="664" spans="9:9" x14ac:dyDescent="0.25">
      <c r="I664" s="858"/>
    </row>
    <row r="665" spans="9:9" x14ac:dyDescent="0.25">
      <c r="I665" s="858"/>
    </row>
    <row r="666" spans="9:9" x14ac:dyDescent="0.25">
      <c r="I666" s="858"/>
    </row>
    <row r="667" spans="9:9" x14ac:dyDescent="0.25">
      <c r="I667" s="858"/>
    </row>
    <row r="668" spans="9:9" x14ac:dyDescent="0.25">
      <c r="I668" s="858"/>
    </row>
    <row r="669" spans="9:9" x14ac:dyDescent="0.25">
      <c r="I669" s="858"/>
    </row>
    <row r="670" spans="9:9" x14ac:dyDescent="0.25">
      <c r="I670" s="858"/>
    </row>
    <row r="671" spans="9:9" x14ac:dyDescent="0.25">
      <c r="I671" s="858"/>
    </row>
    <row r="672" spans="9:9" x14ac:dyDescent="0.25">
      <c r="I672" s="858"/>
    </row>
    <row r="673" spans="9:9" x14ac:dyDescent="0.25">
      <c r="I673" s="858"/>
    </row>
    <row r="674" spans="9:9" x14ac:dyDescent="0.25">
      <c r="I674" s="858"/>
    </row>
    <row r="675" spans="9:9" x14ac:dyDescent="0.25">
      <c r="I675" s="858"/>
    </row>
    <row r="676" spans="9:9" x14ac:dyDescent="0.25">
      <c r="I676" s="858"/>
    </row>
    <row r="677" spans="9:9" x14ac:dyDescent="0.25">
      <c r="I677" s="858"/>
    </row>
    <row r="678" spans="9:9" x14ac:dyDescent="0.25">
      <c r="I678" s="858"/>
    </row>
    <row r="679" spans="9:9" x14ac:dyDescent="0.25">
      <c r="I679" s="858"/>
    </row>
    <row r="680" spans="9:9" x14ac:dyDescent="0.25">
      <c r="I680" s="858"/>
    </row>
    <row r="681" spans="9:9" x14ac:dyDescent="0.25">
      <c r="I681" s="858"/>
    </row>
    <row r="682" spans="9:9" x14ac:dyDescent="0.25">
      <c r="I682" s="858"/>
    </row>
    <row r="683" spans="9:9" x14ac:dyDescent="0.25">
      <c r="I683" s="858"/>
    </row>
    <row r="684" spans="9:9" x14ac:dyDescent="0.25">
      <c r="I684" s="858"/>
    </row>
    <row r="685" spans="9:9" x14ac:dyDescent="0.25">
      <c r="I685" s="858"/>
    </row>
    <row r="686" spans="9:9" x14ac:dyDescent="0.25">
      <c r="I686" s="858"/>
    </row>
    <row r="687" spans="9:9" x14ac:dyDescent="0.25">
      <c r="I687" s="858"/>
    </row>
    <row r="688" spans="9:9" x14ac:dyDescent="0.25">
      <c r="I688" s="858"/>
    </row>
    <row r="689" spans="9:9" x14ac:dyDescent="0.25">
      <c r="I689" s="858"/>
    </row>
    <row r="690" spans="9:9" x14ac:dyDescent="0.25">
      <c r="I690" s="858"/>
    </row>
    <row r="691" spans="9:9" x14ac:dyDescent="0.25">
      <c r="I691" s="858"/>
    </row>
    <row r="692" spans="9:9" x14ac:dyDescent="0.25">
      <c r="I692" s="858"/>
    </row>
    <row r="693" spans="9:9" x14ac:dyDescent="0.25">
      <c r="I693" s="858"/>
    </row>
    <row r="694" spans="9:9" x14ac:dyDescent="0.25">
      <c r="I694" s="858"/>
    </row>
    <row r="695" spans="9:9" x14ac:dyDescent="0.25">
      <c r="I695" s="858"/>
    </row>
    <row r="696" spans="9:9" x14ac:dyDescent="0.25">
      <c r="I696" s="858"/>
    </row>
    <row r="697" spans="9:9" x14ac:dyDescent="0.25">
      <c r="I697" s="858"/>
    </row>
    <row r="698" spans="9:9" x14ac:dyDescent="0.25">
      <c r="I698" s="858"/>
    </row>
    <row r="699" spans="9:9" x14ac:dyDescent="0.25">
      <c r="I699" s="858"/>
    </row>
    <row r="700" spans="9:9" x14ac:dyDescent="0.25">
      <c r="I700" s="858"/>
    </row>
    <row r="701" spans="9:9" x14ac:dyDescent="0.25">
      <c r="I701" s="858"/>
    </row>
    <row r="702" spans="9:9" x14ac:dyDescent="0.25">
      <c r="I702" s="858"/>
    </row>
    <row r="703" spans="9:9" x14ac:dyDescent="0.25">
      <c r="I703" s="858"/>
    </row>
    <row r="704" spans="9:9" x14ac:dyDescent="0.25">
      <c r="I704" s="858"/>
    </row>
    <row r="705" spans="9:9" x14ac:dyDescent="0.25">
      <c r="I705" s="858"/>
    </row>
    <row r="706" spans="9:9" x14ac:dyDescent="0.25">
      <c r="I706" s="858"/>
    </row>
    <row r="707" spans="9:9" x14ac:dyDescent="0.25">
      <c r="I707" s="858"/>
    </row>
    <row r="708" spans="9:9" x14ac:dyDescent="0.25">
      <c r="I708" s="858"/>
    </row>
    <row r="709" spans="9:9" x14ac:dyDescent="0.25">
      <c r="I709" s="858"/>
    </row>
    <row r="710" spans="9:9" x14ac:dyDescent="0.25">
      <c r="I710" s="858"/>
    </row>
    <row r="711" spans="9:9" x14ac:dyDescent="0.25">
      <c r="I711" s="858"/>
    </row>
    <row r="712" spans="9:9" x14ac:dyDescent="0.25">
      <c r="I712" s="858"/>
    </row>
    <row r="713" spans="9:9" x14ac:dyDescent="0.25">
      <c r="I713" s="858"/>
    </row>
    <row r="714" spans="9:9" x14ac:dyDescent="0.25">
      <c r="I714" s="858"/>
    </row>
    <row r="715" spans="9:9" x14ac:dyDescent="0.25">
      <c r="I715" s="858"/>
    </row>
    <row r="716" spans="9:9" x14ac:dyDescent="0.25">
      <c r="I716" s="858"/>
    </row>
    <row r="717" spans="9:9" x14ac:dyDescent="0.25">
      <c r="I717" s="858"/>
    </row>
    <row r="718" spans="9:9" x14ac:dyDescent="0.25">
      <c r="I718" s="858"/>
    </row>
    <row r="719" spans="9:9" x14ac:dyDescent="0.25">
      <c r="I719" s="858"/>
    </row>
    <row r="720" spans="9:9" x14ac:dyDescent="0.25">
      <c r="I720" s="858"/>
    </row>
    <row r="721" spans="9:9" x14ac:dyDescent="0.25">
      <c r="I721" s="858"/>
    </row>
    <row r="722" spans="9:9" x14ac:dyDescent="0.25">
      <c r="I722" s="858"/>
    </row>
    <row r="723" spans="9:9" x14ac:dyDescent="0.25">
      <c r="I723" s="858"/>
    </row>
    <row r="724" spans="9:9" x14ac:dyDescent="0.25">
      <c r="I724" s="858"/>
    </row>
    <row r="725" spans="9:9" x14ac:dyDescent="0.25">
      <c r="I725" s="858"/>
    </row>
    <row r="726" spans="9:9" x14ac:dyDescent="0.25">
      <c r="I726" s="858"/>
    </row>
    <row r="727" spans="9:9" x14ac:dyDescent="0.25">
      <c r="I727" s="858"/>
    </row>
    <row r="728" spans="9:9" x14ac:dyDescent="0.25">
      <c r="I728" s="858"/>
    </row>
    <row r="729" spans="9:9" x14ac:dyDescent="0.25">
      <c r="I729" s="858"/>
    </row>
    <row r="730" spans="9:9" x14ac:dyDescent="0.25">
      <c r="I730" s="858"/>
    </row>
    <row r="731" spans="9:9" x14ac:dyDescent="0.25">
      <c r="I731" s="858"/>
    </row>
    <row r="732" spans="9:9" x14ac:dyDescent="0.25">
      <c r="I732" s="858"/>
    </row>
    <row r="733" spans="9:9" x14ac:dyDescent="0.25">
      <c r="I733" s="858"/>
    </row>
    <row r="734" spans="9:9" x14ac:dyDescent="0.25">
      <c r="I734" s="858"/>
    </row>
    <row r="735" spans="9:9" x14ac:dyDescent="0.25">
      <c r="I735" s="858"/>
    </row>
    <row r="736" spans="9:9" x14ac:dyDescent="0.25">
      <c r="I736" s="858"/>
    </row>
    <row r="737" spans="9:9" x14ac:dyDescent="0.25">
      <c r="I737" s="858"/>
    </row>
    <row r="738" spans="9:9" x14ac:dyDescent="0.25">
      <c r="I738" s="858"/>
    </row>
    <row r="739" spans="9:9" x14ac:dyDescent="0.25">
      <c r="I739" s="858"/>
    </row>
    <row r="740" spans="9:9" x14ac:dyDescent="0.25">
      <c r="I740" s="858"/>
    </row>
    <row r="741" spans="9:9" x14ac:dyDescent="0.25">
      <c r="I741" s="858"/>
    </row>
    <row r="742" spans="9:9" x14ac:dyDescent="0.25">
      <c r="I742" s="858"/>
    </row>
    <row r="743" spans="9:9" x14ac:dyDescent="0.25">
      <c r="I743" s="858"/>
    </row>
    <row r="744" spans="9:9" x14ac:dyDescent="0.25">
      <c r="I744" s="858"/>
    </row>
    <row r="745" spans="9:9" x14ac:dyDescent="0.25">
      <c r="I745" s="858"/>
    </row>
    <row r="746" spans="9:9" x14ac:dyDescent="0.25">
      <c r="I746" s="858"/>
    </row>
    <row r="747" spans="9:9" x14ac:dyDescent="0.25">
      <c r="I747" s="858"/>
    </row>
    <row r="748" spans="9:9" x14ac:dyDescent="0.25">
      <c r="I748" s="858"/>
    </row>
    <row r="749" spans="9:9" x14ac:dyDescent="0.25">
      <c r="I749" s="858"/>
    </row>
    <row r="750" spans="9:9" x14ac:dyDescent="0.25">
      <c r="I750" s="858"/>
    </row>
    <row r="751" spans="9:9" x14ac:dyDescent="0.25">
      <c r="I751" s="858"/>
    </row>
    <row r="752" spans="9:9" x14ac:dyDescent="0.25">
      <c r="I752" s="858"/>
    </row>
    <row r="753" spans="9:9" x14ac:dyDescent="0.25">
      <c r="I753" s="858"/>
    </row>
    <row r="754" spans="9:9" x14ac:dyDescent="0.25">
      <c r="I754" s="858"/>
    </row>
    <row r="755" spans="9:9" x14ac:dyDescent="0.25">
      <c r="I755" s="858"/>
    </row>
    <row r="756" spans="9:9" x14ac:dyDescent="0.25">
      <c r="I756" s="858"/>
    </row>
    <row r="757" spans="9:9" x14ac:dyDescent="0.25">
      <c r="I757" s="858"/>
    </row>
    <row r="758" spans="9:9" x14ac:dyDescent="0.25">
      <c r="I758" s="858"/>
    </row>
    <row r="759" spans="9:9" x14ac:dyDescent="0.25">
      <c r="I759" s="858"/>
    </row>
    <row r="760" spans="9:9" x14ac:dyDescent="0.25">
      <c r="I760" s="858"/>
    </row>
    <row r="761" spans="9:9" x14ac:dyDescent="0.25">
      <c r="I761" s="858"/>
    </row>
    <row r="762" spans="9:9" x14ac:dyDescent="0.25">
      <c r="I762" s="858"/>
    </row>
    <row r="763" spans="9:9" x14ac:dyDescent="0.25">
      <c r="I763" s="858"/>
    </row>
    <row r="764" spans="9:9" x14ac:dyDescent="0.25">
      <c r="I764" s="858"/>
    </row>
    <row r="765" spans="9:9" x14ac:dyDescent="0.25">
      <c r="I765" s="858"/>
    </row>
    <row r="766" spans="9:9" x14ac:dyDescent="0.25">
      <c r="I766" s="858"/>
    </row>
    <row r="767" spans="9:9" x14ac:dyDescent="0.25">
      <c r="I767" s="858"/>
    </row>
  </sheetData>
  <mergeCells count="14">
    <mergeCell ref="D7:D8"/>
    <mergeCell ref="E7:G7"/>
    <mergeCell ref="I1:J1"/>
    <mergeCell ref="A1:B1"/>
    <mergeCell ref="A3:J3"/>
    <mergeCell ref="A4:J4"/>
    <mergeCell ref="F5:J5"/>
    <mergeCell ref="A6:A8"/>
    <mergeCell ref="B6:B8"/>
    <mergeCell ref="C6:C8"/>
    <mergeCell ref="D6:G6"/>
    <mergeCell ref="H6:H8"/>
    <mergeCell ref="I6:I8"/>
    <mergeCell ref="J6:J8"/>
  </mergeCells>
  <printOptions horizontalCentered="1"/>
  <pageMargins left="0.45866141700000002" right="0.45866141700000002" top="0.49" bottom="0.3" header="0.31496062992126" footer="0.31496062992126"/>
  <pageSetup paperSize="9" scale="85" firstPageNumber="56" orientation="landscape" useFirstPageNumber="1" r:id="rId1"/>
</worksheet>
</file>

<file path=xl/worksheets/sheet1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7"/>
  <sheetViews>
    <sheetView workbookViewId="0">
      <selection activeCell="J15" sqref="J15"/>
    </sheetView>
  </sheetViews>
  <sheetFormatPr defaultColWidth="7.75" defaultRowHeight="11.25" x14ac:dyDescent="0.25"/>
  <cols>
    <col min="1" max="1" width="4.25" style="319" customWidth="1"/>
    <col min="2" max="2" width="12" style="319" customWidth="1"/>
    <col min="3" max="3" width="7.25" style="319" customWidth="1"/>
    <col min="4" max="4" width="5.875" style="319" customWidth="1"/>
    <col min="5" max="5" width="5.625" style="319" customWidth="1"/>
    <col min="6" max="6" width="5.625" style="319" hidden="1" customWidth="1"/>
    <col min="7" max="7" width="6.75" style="319" hidden="1" customWidth="1"/>
    <col min="8" max="8" width="0.125" style="319" customWidth="1"/>
    <col min="9" max="9" width="5.75" style="319" customWidth="1"/>
    <col min="10" max="10" width="5.375" style="319" customWidth="1"/>
    <col min="11" max="11" width="4.125" style="319" customWidth="1"/>
    <col min="12" max="14" width="5.75" style="319" hidden="1" customWidth="1"/>
    <col min="15" max="15" width="5.375" style="319" customWidth="1"/>
    <col min="16" max="16" width="4.875" style="319" customWidth="1"/>
    <col min="17" max="17" width="4.125" style="319" customWidth="1"/>
    <col min="18" max="18" width="4.875" style="319" customWidth="1"/>
    <col min="19" max="20" width="4.5" style="319" customWidth="1"/>
    <col min="21" max="23" width="5.75" style="319" hidden="1" customWidth="1"/>
    <col min="24" max="24" width="6.625" style="319" hidden="1" customWidth="1"/>
    <col min="25" max="25" width="6.375" style="319" hidden="1" customWidth="1"/>
    <col min="26" max="26" width="5.375" style="319" hidden="1" customWidth="1"/>
    <col min="27" max="27" width="5.75" style="319" customWidth="1"/>
    <col min="28" max="28" width="5.875" style="319" customWidth="1"/>
    <col min="29" max="29" width="4.25" style="319" customWidth="1"/>
    <col min="30" max="32" width="6.375" style="319" hidden="1" customWidth="1"/>
    <col min="33" max="34" width="4.5" style="319" customWidth="1"/>
    <col min="35" max="35" width="4.75" style="319" customWidth="1"/>
    <col min="36" max="38" width="5.5" style="319" hidden="1" customWidth="1"/>
    <col min="39" max="39" width="6" style="319" hidden="1" customWidth="1"/>
    <col min="40" max="40" width="6.375" style="319" hidden="1" customWidth="1"/>
    <col min="41" max="41" width="5.375" style="319" hidden="1" customWidth="1"/>
    <col min="42" max="44" width="5.75" style="319" hidden="1" customWidth="1"/>
    <col min="45" max="45" width="4.375" style="319" customWidth="1"/>
    <col min="46" max="46" width="4.5" style="319" customWidth="1"/>
    <col min="47" max="47" width="4.375" style="319" customWidth="1"/>
    <col min="48" max="48" width="4.875" style="319" customWidth="1"/>
    <col min="49" max="49" width="4.75" style="319" customWidth="1"/>
    <col min="50" max="50" width="4.25" style="319" customWidth="1"/>
    <col min="51" max="53" width="5.625" style="319" hidden="1" customWidth="1"/>
    <col min="54" max="56" width="5.75" style="319" hidden="1" customWidth="1"/>
    <col min="57" max="57" width="4.75" style="319" customWidth="1"/>
    <col min="58" max="58" width="5" style="319" customWidth="1"/>
    <col min="59" max="59" width="4.375" style="319" customWidth="1"/>
    <col min="60" max="60" width="4.75" style="319" customWidth="1"/>
    <col min="61" max="62" width="4.375" style="319" customWidth="1"/>
    <col min="63" max="16384" width="7.75" style="319"/>
  </cols>
  <sheetData>
    <row r="1" spans="1:62" ht="25.9" customHeight="1" x14ac:dyDescent="0.25">
      <c r="A1" s="1222" t="s">
        <v>564</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c r="AM1" s="1222"/>
      <c r="AN1" s="1222"/>
      <c r="AO1" s="1222"/>
      <c r="AP1" s="1222"/>
      <c r="AQ1" s="1222"/>
      <c r="AR1" s="1222"/>
      <c r="AS1" s="1222"/>
      <c r="AT1" s="1222"/>
      <c r="AU1" s="1222"/>
      <c r="AV1" s="1222"/>
      <c r="AW1" s="1222"/>
      <c r="AX1" s="1222"/>
      <c r="AY1" s="1222"/>
      <c r="AZ1" s="1222"/>
      <c r="BA1" s="1222"/>
      <c r="BB1" s="1222"/>
      <c r="BC1" s="1222"/>
      <c r="BD1" s="1222"/>
      <c r="BE1" s="1222"/>
      <c r="BF1" s="1222"/>
      <c r="BG1" s="1222"/>
      <c r="BH1" s="1222"/>
      <c r="BI1" s="1222"/>
      <c r="BJ1" s="1222"/>
    </row>
    <row r="2" spans="1:62" x14ac:dyDescent="0.25">
      <c r="A2" s="1223" t="str">
        <f>'Biểu 12 ĐT'!A4:I4</f>
        <v>(Kèm theo Quyết định số           /QĐ-UBND ngày 31 tháng 12 năm 2025 của UBND phường Đức Xuân)</v>
      </c>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c r="AM2" s="1224"/>
      <c r="AN2" s="1224"/>
      <c r="AO2" s="1224"/>
      <c r="AP2" s="1224"/>
      <c r="AQ2" s="1224"/>
      <c r="AR2" s="1224"/>
      <c r="AS2" s="1224"/>
      <c r="AT2" s="1224"/>
      <c r="AU2" s="1224"/>
      <c r="AV2" s="1224"/>
      <c r="AW2" s="1224"/>
      <c r="AX2" s="1224"/>
      <c r="AY2" s="1224"/>
      <c r="AZ2" s="1224"/>
      <c r="BA2" s="1224"/>
      <c r="BB2" s="1224"/>
      <c r="BC2" s="1224"/>
      <c r="BD2" s="1224"/>
      <c r="BE2" s="1224"/>
      <c r="BF2" s="1224"/>
      <c r="BG2" s="1224"/>
      <c r="BH2" s="1224"/>
      <c r="BI2" s="1224"/>
      <c r="BJ2" s="1224"/>
    </row>
    <row r="3" spans="1:62" x14ac:dyDescent="0.25">
      <c r="J3" s="320"/>
      <c r="K3" s="320"/>
      <c r="L3" s="320"/>
      <c r="M3" s="320"/>
      <c r="N3" s="320"/>
      <c r="O3" s="320"/>
      <c r="P3" s="320"/>
      <c r="Q3" s="320"/>
      <c r="R3" s="320"/>
      <c r="S3" s="320"/>
      <c r="T3" s="320"/>
      <c r="U3" s="320"/>
      <c r="V3" s="320"/>
      <c r="W3" s="320"/>
      <c r="X3" s="1225"/>
      <c r="Y3" s="1225"/>
      <c r="Z3" s="1225"/>
      <c r="AA3" s="1225"/>
      <c r="AB3" s="1225"/>
      <c r="AC3" s="320"/>
      <c r="AD3" s="320"/>
      <c r="AP3" s="320"/>
      <c r="AQ3" s="320"/>
      <c r="AR3" s="320"/>
      <c r="BB3" s="320"/>
      <c r="BC3" s="320"/>
      <c r="BD3" s="320"/>
      <c r="BF3" s="1225" t="s">
        <v>6</v>
      </c>
      <c r="BG3" s="1225"/>
      <c r="BH3" s="1225"/>
      <c r="BI3" s="1225"/>
      <c r="BJ3" s="1225"/>
    </row>
    <row r="4" spans="1:62" s="321" customFormat="1" ht="21" customHeight="1" x14ac:dyDescent="0.25">
      <c r="A4" s="1215" t="s">
        <v>0</v>
      </c>
      <c r="B4" s="1215" t="s">
        <v>293</v>
      </c>
      <c r="C4" s="1215" t="s">
        <v>535</v>
      </c>
      <c r="D4" s="1215"/>
      <c r="E4" s="1215"/>
      <c r="F4" s="1229" t="s">
        <v>540</v>
      </c>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1"/>
    </row>
    <row r="5" spans="1:62" s="321" customFormat="1" ht="22.5" customHeight="1" x14ac:dyDescent="0.25">
      <c r="A5" s="1215"/>
      <c r="B5" s="1215"/>
      <c r="C5" s="1215"/>
      <c r="D5" s="1215"/>
      <c r="E5" s="1215"/>
      <c r="F5" s="1216" t="s">
        <v>541</v>
      </c>
      <c r="G5" s="1216"/>
      <c r="H5" s="1216"/>
      <c r="I5" s="1216" t="s">
        <v>542</v>
      </c>
      <c r="J5" s="1216"/>
      <c r="K5" s="1216"/>
      <c r="L5" s="1219" t="s">
        <v>543</v>
      </c>
      <c r="M5" s="1220"/>
      <c r="N5" s="1220"/>
      <c r="O5" s="1220"/>
      <c r="P5" s="1220"/>
      <c r="Q5" s="1220"/>
      <c r="R5" s="1220"/>
      <c r="S5" s="1220"/>
      <c r="T5" s="1221"/>
      <c r="U5" s="1219" t="s">
        <v>544</v>
      </c>
      <c r="V5" s="1220"/>
      <c r="W5" s="1220"/>
      <c r="X5" s="1220"/>
      <c r="Y5" s="1220"/>
      <c r="Z5" s="1220"/>
      <c r="AA5" s="1220"/>
      <c r="AB5" s="1220"/>
      <c r="AC5" s="1220"/>
      <c r="AD5" s="1220"/>
      <c r="AE5" s="1220"/>
      <c r="AF5" s="1220"/>
      <c r="AG5" s="1220"/>
      <c r="AH5" s="1220"/>
      <c r="AI5" s="1221"/>
      <c r="AJ5" s="1216" t="s">
        <v>545</v>
      </c>
      <c r="AK5" s="1216"/>
      <c r="AL5" s="1216"/>
      <c r="AM5" s="1216" t="s">
        <v>546</v>
      </c>
      <c r="AN5" s="1216"/>
      <c r="AO5" s="1216"/>
      <c r="AP5" s="1216"/>
      <c r="AQ5" s="1216"/>
      <c r="AR5" s="1216"/>
      <c r="AS5" s="1216"/>
      <c r="AT5" s="1216"/>
      <c r="AU5" s="1216"/>
      <c r="AV5" s="1216"/>
      <c r="AW5" s="1216"/>
      <c r="AX5" s="1216"/>
      <c r="AY5" s="1216" t="s">
        <v>547</v>
      </c>
      <c r="AZ5" s="1216"/>
      <c r="BA5" s="1216"/>
      <c r="BB5" s="1216"/>
      <c r="BC5" s="1216"/>
      <c r="BD5" s="1216"/>
      <c r="BE5" s="1216"/>
      <c r="BF5" s="1216"/>
      <c r="BG5" s="1216"/>
      <c r="BH5" s="1216"/>
      <c r="BI5" s="1216"/>
      <c r="BJ5" s="1216"/>
    </row>
    <row r="6" spans="1:62" s="321" customFormat="1" ht="48.75" customHeight="1" x14ac:dyDescent="0.25">
      <c r="A6" s="1215"/>
      <c r="B6" s="1215"/>
      <c r="C6" s="1215"/>
      <c r="D6" s="1215"/>
      <c r="E6" s="1215"/>
      <c r="F6" s="1216"/>
      <c r="G6" s="1216"/>
      <c r="H6" s="1216"/>
      <c r="I6" s="1216"/>
      <c r="J6" s="1216"/>
      <c r="K6" s="1216"/>
      <c r="L6" s="1215" t="s">
        <v>571</v>
      </c>
      <c r="M6" s="1215"/>
      <c r="N6" s="1215"/>
      <c r="O6" s="1216" t="s">
        <v>548</v>
      </c>
      <c r="P6" s="1216"/>
      <c r="Q6" s="1216"/>
      <c r="R6" s="1216" t="s">
        <v>549</v>
      </c>
      <c r="S6" s="1216"/>
      <c r="T6" s="1216"/>
      <c r="U6" s="1215" t="s">
        <v>550</v>
      </c>
      <c r="V6" s="1215"/>
      <c r="W6" s="1215"/>
      <c r="X6" s="1216" t="s">
        <v>551</v>
      </c>
      <c r="Y6" s="1216"/>
      <c r="Z6" s="1216"/>
      <c r="AA6" s="1216"/>
      <c r="AB6" s="1216"/>
      <c r="AC6" s="1216"/>
      <c r="AD6" s="1218" t="s">
        <v>552</v>
      </c>
      <c r="AE6" s="1218"/>
      <c r="AF6" s="1218"/>
      <c r="AG6" s="1216" t="s">
        <v>553</v>
      </c>
      <c r="AH6" s="1216"/>
      <c r="AI6" s="1216"/>
      <c r="AJ6" s="1216"/>
      <c r="AK6" s="1216"/>
      <c r="AL6" s="1216"/>
      <c r="AM6" s="1218" t="s">
        <v>554</v>
      </c>
      <c r="AN6" s="1218"/>
      <c r="AO6" s="1218"/>
      <c r="AP6" s="1215" t="s">
        <v>554</v>
      </c>
      <c r="AQ6" s="1215"/>
      <c r="AR6" s="1215"/>
      <c r="AS6" s="1216" t="s">
        <v>555</v>
      </c>
      <c r="AT6" s="1216"/>
      <c r="AU6" s="1216"/>
      <c r="AV6" s="1216" t="s">
        <v>556</v>
      </c>
      <c r="AW6" s="1216"/>
      <c r="AX6" s="1216"/>
      <c r="AY6" s="1216" t="s">
        <v>557</v>
      </c>
      <c r="AZ6" s="1216"/>
      <c r="BA6" s="1216"/>
      <c r="BB6" s="1215" t="s">
        <v>557</v>
      </c>
      <c r="BC6" s="1215"/>
      <c r="BD6" s="1215"/>
      <c r="BE6" s="1216" t="s">
        <v>558</v>
      </c>
      <c r="BF6" s="1216"/>
      <c r="BG6" s="1216"/>
      <c r="BH6" s="1216" t="s">
        <v>559</v>
      </c>
      <c r="BI6" s="1216"/>
      <c r="BJ6" s="1216"/>
    </row>
    <row r="7" spans="1:62" s="321" customFormat="1" hidden="1" x14ac:dyDescent="0.2">
      <c r="A7" s="1215"/>
      <c r="B7" s="1215"/>
      <c r="C7" s="1215"/>
      <c r="D7" s="1215"/>
      <c r="E7" s="1215"/>
      <c r="F7" s="1216"/>
      <c r="G7" s="1216"/>
      <c r="H7" s="1216"/>
      <c r="I7" s="1216"/>
      <c r="J7" s="1216"/>
      <c r="K7" s="1216"/>
      <c r="L7" s="1215"/>
      <c r="M7" s="1215"/>
      <c r="N7" s="1215"/>
      <c r="O7" s="1216"/>
      <c r="P7" s="1216"/>
      <c r="Q7" s="1216"/>
      <c r="R7" s="1216"/>
      <c r="S7" s="1216"/>
      <c r="T7" s="1216"/>
      <c r="U7" s="1215"/>
      <c r="V7" s="1215"/>
      <c r="W7" s="1215"/>
      <c r="X7" s="1217"/>
      <c r="Y7" s="1217"/>
      <c r="Z7" s="1217"/>
      <c r="AA7" s="1217"/>
      <c r="AB7" s="1217"/>
      <c r="AC7" s="1217"/>
      <c r="AD7" s="1218"/>
      <c r="AE7" s="1218"/>
      <c r="AF7" s="1218"/>
      <c r="AG7" s="1216"/>
      <c r="AH7" s="1216"/>
      <c r="AI7" s="1216"/>
      <c r="AJ7" s="1216"/>
      <c r="AK7" s="1216"/>
      <c r="AL7" s="1216"/>
      <c r="AM7" s="1218"/>
      <c r="AN7" s="1218"/>
      <c r="AO7" s="1218"/>
      <c r="AP7" s="1215"/>
      <c r="AQ7" s="1215"/>
      <c r="AR7" s="1215"/>
      <c r="AS7" s="1216"/>
      <c r="AT7" s="1216"/>
      <c r="AU7" s="1216"/>
      <c r="AV7" s="1216"/>
      <c r="AW7" s="1216"/>
      <c r="AX7" s="1216"/>
      <c r="AY7" s="1216"/>
      <c r="AZ7" s="1216"/>
      <c r="BA7" s="1216"/>
      <c r="BB7" s="1215"/>
      <c r="BC7" s="1215"/>
      <c r="BD7" s="1215"/>
      <c r="BE7" s="1216"/>
      <c r="BF7" s="1216"/>
      <c r="BG7" s="1216"/>
      <c r="BH7" s="1216"/>
      <c r="BI7" s="1216"/>
      <c r="BJ7" s="1216"/>
    </row>
    <row r="8" spans="1:62" s="321" customFormat="1" ht="62.25" customHeight="1" x14ac:dyDescent="0.25">
      <c r="A8" s="1215"/>
      <c r="B8" s="1215"/>
      <c r="C8" s="1215"/>
      <c r="D8" s="1215"/>
      <c r="E8" s="1215"/>
      <c r="F8" s="1216"/>
      <c r="G8" s="1216"/>
      <c r="H8" s="1216"/>
      <c r="I8" s="1216"/>
      <c r="J8" s="1216"/>
      <c r="K8" s="1216"/>
      <c r="L8" s="1215"/>
      <c r="M8" s="1215"/>
      <c r="N8" s="1215"/>
      <c r="O8" s="1216"/>
      <c r="P8" s="1216"/>
      <c r="Q8" s="1216"/>
      <c r="R8" s="1216"/>
      <c r="S8" s="1216"/>
      <c r="T8" s="1216"/>
      <c r="U8" s="1215"/>
      <c r="V8" s="1215"/>
      <c r="W8" s="1215"/>
      <c r="X8" s="1216" t="s">
        <v>560</v>
      </c>
      <c r="Y8" s="1216"/>
      <c r="Z8" s="1216"/>
      <c r="AA8" s="1218" t="s">
        <v>561</v>
      </c>
      <c r="AB8" s="1218"/>
      <c r="AC8" s="1218"/>
      <c r="AD8" s="1218"/>
      <c r="AE8" s="1218"/>
      <c r="AF8" s="1218"/>
      <c r="AG8" s="1216"/>
      <c r="AH8" s="1216"/>
      <c r="AI8" s="1216"/>
      <c r="AJ8" s="1216"/>
      <c r="AK8" s="1216"/>
      <c r="AL8" s="1216"/>
      <c r="AM8" s="1218"/>
      <c r="AN8" s="1218"/>
      <c r="AO8" s="1218"/>
      <c r="AP8" s="1215"/>
      <c r="AQ8" s="1215"/>
      <c r="AR8" s="1215"/>
      <c r="AS8" s="1216"/>
      <c r="AT8" s="1216"/>
      <c r="AU8" s="1216"/>
      <c r="AV8" s="1216"/>
      <c r="AW8" s="1216"/>
      <c r="AX8" s="1216"/>
      <c r="AY8" s="1216"/>
      <c r="AZ8" s="1216"/>
      <c r="BA8" s="1216"/>
      <c r="BB8" s="1215"/>
      <c r="BC8" s="1215"/>
      <c r="BD8" s="1215"/>
      <c r="BE8" s="1216"/>
      <c r="BF8" s="1216"/>
      <c r="BG8" s="1216"/>
      <c r="BH8" s="1216"/>
      <c r="BI8" s="1216"/>
      <c r="BJ8" s="1216"/>
    </row>
    <row r="9" spans="1:62" s="322" customFormat="1" ht="23.25" customHeight="1" x14ac:dyDescent="0.25">
      <c r="A9" s="1215"/>
      <c r="B9" s="1215"/>
      <c r="C9" s="1215"/>
      <c r="D9" s="1215"/>
      <c r="E9" s="1215"/>
      <c r="F9" s="1218" t="s">
        <v>562</v>
      </c>
      <c r="G9" s="1218"/>
      <c r="H9" s="1218"/>
      <c r="I9" s="1218" t="s">
        <v>508</v>
      </c>
      <c r="J9" s="1218"/>
      <c r="K9" s="1218"/>
      <c r="L9" s="1215"/>
      <c r="M9" s="1215"/>
      <c r="N9" s="1215"/>
      <c r="O9" s="1218" t="s">
        <v>508</v>
      </c>
      <c r="P9" s="1218"/>
      <c r="Q9" s="1218"/>
      <c r="R9" s="1218" t="s">
        <v>572</v>
      </c>
      <c r="S9" s="1218"/>
      <c r="T9" s="1218"/>
      <c r="U9" s="1215"/>
      <c r="V9" s="1215"/>
      <c r="W9" s="1215"/>
      <c r="X9" s="1218" t="s">
        <v>573</v>
      </c>
      <c r="Y9" s="1218"/>
      <c r="Z9" s="1218"/>
      <c r="AA9" s="1218"/>
      <c r="AB9" s="1218"/>
      <c r="AC9" s="1218"/>
      <c r="AD9" s="1218" t="s">
        <v>562</v>
      </c>
      <c r="AE9" s="1218"/>
      <c r="AF9" s="1218"/>
      <c r="AG9" s="1218" t="s">
        <v>508</v>
      </c>
      <c r="AH9" s="1218"/>
      <c r="AI9" s="1218"/>
      <c r="AJ9" s="1218" t="s">
        <v>562</v>
      </c>
      <c r="AK9" s="1218"/>
      <c r="AL9" s="1218"/>
      <c r="AM9" s="1218"/>
      <c r="AN9" s="1218"/>
      <c r="AO9" s="1218"/>
      <c r="AP9" s="1215"/>
      <c r="AQ9" s="1215"/>
      <c r="AR9" s="1215"/>
      <c r="AS9" s="1226" t="s">
        <v>574</v>
      </c>
      <c r="AT9" s="1227"/>
      <c r="AU9" s="1227"/>
      <c r="AV9" s="1227"/>
      <c r="AW9" s="1227"/>
      <c r="AX9" s="1228"/>
      <c r="AY9" s="1216"/>
      <c r="AZ9" s="1216"/>
      <c r="BA9" s="1216"/>
      <c r="BB9" s="1215"/>
      <c r="BC9" s="1215"/>
      <c r="BD9" s="1215"/>
      <c r="BE9" s="1226" t="s">
        <v>575</v>
      </c>
      <c r="BF9" s="1227"/>
      <c r="BG9" s="1227"/>
      <c r="BH9" s="1227"/>
      <c r="BI9" s="1227"/>
      <c r="BJ9" s="1228"/>
    </row>
    <row r="10" spans="1:62" s="324" customFormat="1" ht="21" customHeight="1" x14ac:dyDescent="0.25">
      <c r="A10" s="1215"/>
      <c r="B10" s="1215"/>
      <c r="C10" s="323" t="s">
        <v>537</v>
      </c>
      <c r="D10" s="323" t="s">
        <v>530</v>
      </c>
      <c r="E10" s="323" t="s">
        <v>538</v>
      </c>
      <c r="F10" s="323" t="s">
        <v>537</v>
      </c>
      <c r="G10" s="323" t="s">
        <v>530</v>
      </c>
      <c r="H10" s="323" t="s">
        <v>538</v>
      </c>
      <c r="I10" s="323" t="s">
        <v>537</v>
      </c>
      <c r="J10" s="323" t="s">
        <v>530</v>
      </c>
      <c r="K10" s="323" t="s">
        <v>538</v>
      </c>
      <c r="L10" s="323" t="s">
        <v>539</v>
      </c>
      <c r="M10" s="323" t="s">
        <v>530</v>
      </c>
      <c r="N10" s="323" t="s">
        <v>538</v>
      </c>
      <c r="O10" s="323" t="s">
        <v>539</v>
      </c>
      <c r="P10" s="323" t="s">
        <v>530</v>
      </c>
      <c r="Q10" s="323" t="s">
        <v>538</v>
      </c>
      <c r="R10" s="323" t="s">
        <v>539</v>
      </c>
      <c r="S10" s="323" t="s">
        <v>530</v>
      </c>
      <c r="T10" s="323" t="s">
        <v>538</v>
      </c>
      <c r="U10" s="323" t="s">
        <v>539</v>
      </c>
      <c r="V10" s="323" t="s">
        <v>530</v>
      </c>
      <c r="W10" s="323" t="s">
        <v>538</v>
      </c>
      <c r="X10" s="323" t="s">
        <v>539</v>
      </c>
      <c r="Y10" s="191" t="s">
        <v>530</v>
      </c>
      <c r="Z10" s="191" t="s">
        <v>538</v>
      </c>
      <c r="AA10" s="323" t="s">
        <v>539</v>
      </c>
      <c r="AB10" s="323" t="s">
        <v>530</v>
      </c>
      <c r="AC10" s="323" t="s">
        <v>538</v>
      </c>
      <c r="AD10" s="323" t="s">
        <v>539</v>
      </c>
      <c r="AE10" s="323" t="s">
        <v>530</v>
      </c>
      <c r="AF10" s="323" t="s">
        <v>538</v>
      </c>
      <c r="AG10" s="323" t="s">
        <v>539</v>
      </c>
      <c r="AH10" s="323" t="s">
        <v>530</v>
      </c>
      <c r="AI10" s="323" t="s">
        <v>538</v>
      </c>
      <c r="AJ10" s="323" t="s">
        <v>537</v>
      </c>
      <c r="AK10" s="323" t="s">
        <v>530</v>
      </c>
      <c r="AL10" s="323" t="s">
        <v>538</v>
      </c>
      <c r="AM10" s="323" t="s">
        <v>537</v>
      </c>
      <c r="AN10" s="323" t="s">
        <v>530</v>
      </c>
      <c r="AO10" s="323" t="s">
        <v>538</v>
      </c>
      <c r="AP10" s="323" t="s">
        <v>539</v>
      </c>
      <c r="AQ10" s="323" t="s">
        <v>530</v>
      </c>
      <c r="AR10" s="323" t="s">
        <v>538</v>
      </c>
      <c r="AS10" s="323" t="s">
        <v>537</v>
      </c>
      <c r="AT10" s="323" t="s">
        <v>530</v>
      </c>
      <c r="AU10" s="323" t="s">
        <v>538</v>
      </c>
      <c r="AV10" s="323" t="s">
        <v>539</v>
      </c>
      <c r="AW10" s="323" t="s">
        <v>530</v>
      </c>
      <c r="AX10" s="323" t="s">
        <v>538</v>
      </c>
      <c r="AY10" s="323" t="s">
        <v>537</v>
      </c>
      <c r="AZ10" s="323" t="s">
        <v>530</v>
      </c>
      <c r="BA10" s="323" t="s">
        <v>538</v>
      </c>
      <c r="BB10" s="323" t="s">
        <v>539</v>
      </c>
      <c r="BC10" s="323" t="s">
        <v>530</v>
      </c>
      <c r="BD10" s="323" t="s">
        <v>538</v>
      </c>
      <c r="BE10" s="323" t="s">
        <v>537</v>
      </c>
      <c r="BF10" s="323" t="s">
        <v>530</v>
      </c>
      <c r="BG10" s="323" t="s">
        <v>538</v>
      </c>
      <c r="BH10" s="323" t="s">
        <v>539</v>
      </c>
      <c r="BI10" s="323" t="s">
        <v>530</v>
      </c>
      <c r="BJ10" s="323" t="s">
        <v>538</v>
      </c>
    </row>
    <row r="11" spans="1:62" ht="26.25" customHeight="1" x14ac:dyDescent="0.25">
      <c r="A11" s="325"/>
      <c r="B11" s="325" t="s">
        <v>536</v>
      </c>
      <c r="C11" s="326">
        <f t="shared" ref="C11:AH11" si="0">C12+C13+C14+C15</f>
        <v>0</v>
      </c>
      <c r="D11" s="327">
        <f t="shared" si="0"/>
        <v>0</v>
      </c>
      <c r="E11" s="327">
        <f t="shared" si="0"/>
        <v>0</v>
      </c>
      <c r="F11" s="327">
        <f t="shared" si="0"/>
        <v>0</v>
      </c>
      <c r="G11" s="327">
        <f t="shared" si="0"/>
        <v>0</v>
      </c>
      <c r="H11" s="327">
        <f t="shared" si="0"/>
        <v>0</v>
      </c>
      <c r="I11" s="327">
        <f t="shared" si="0"/>
        <v>0</v>
      </c>
      <c r="J11" s="327">
        <f t="shared" si="0"/>
        <v>0</v>
      </c>
      <c r="K11" s="327">
        <f t="shared" si="0"/>
        <v>0</v>
      </c>
      <c r="L11" s="327">
        <f t="shared" si="0"/>
        <v>0</v>
      </c>
      <c r="M11" s="327">
        <f t="shared" si="0"/>
        <v>0</v>
      </c>
      <c r="N11" s="327">
        <f t="shared" si="0"/>
        <v>0</v>
      </c>
      <c r="O11" s="327">
        <f t="shared" si="0"/>
        <v>0</v>
      </c>
      <c r="P11" s="327">
        <f t="shared" si="0"/>
        <v>0</v>
      </c>
      <c r="Q11" s="327">
        <f t="shared" si="0"/>
        <v>0</v>
      </c>
      <c r="R11" s="327">
        <f t="shared" si="0"/>
        <v>0</v>
      </c>
      <c r="S11" s="327">
        <f t="shared" si="0"/>
        <v>0</v>
      </c>
      <c r="T11" s="327">
        <f t="shared" si="0"/>
        <v>0</v>
      </c>
      <c r="U11" s="327">
        <f t="shared" si="0"/>
        <v>0</v>
      </c>
      <c r="V11" s="327">
        <f t="shared" si="0"/>
        <v>0</v>
      </c>
      <c r="W11" s="327">
        <f t="shared" si="0"/>
        <v>0</v>
      </c>
      <c r="X11" s="327">
        <f t="shared" si="0"/>
        <v>0</v>
      </c>
      <c r="Y11" s="327">
        <f t="shared" si="0"/>
        <v>0</v>
      </c>
      <c r="Z11" s="327">
        <f t="shared" si="0"/>
        <v>0</v>
      </c>
      <c r="AA11" s="327">
        <f t="shared" si="0"/>
        <v>0</v>
      </c>
      <c r="AB11" s="327">
        <f t="shared" si="0"/>
        <v>0</v>
      </c>
      <c r="AC11" s="327">
        <f t="shared" si="0"/>
        <v>0</v>
      </c>
      <c r="AD11" s="327" t="e">
        <f t="shared" si="0"/>
        <v>#REF!</v>
      </c>
      <c r="AE11" s="327">
        <f t="shared" si="0"/>
        <v>709</v>
      </c>
      <c r="AF11" s="327" t="e">
        <f t="shared" si="0"/>
        <v>#REF!</v>
      </c>
      <c r="AG11" s="327">
        <f t="shared" si="0"/>
        <v>0</v>
      </c>
      <c r="AH11" s="327">
        <f t="shared" si="0"/>
        <v>0</v>
      </c>
      <c r="AI11" s="327">
        <f t="shared" ref="AI11:BJ11" si="1">AI12+AI13+AI14+AI15</f>
        <v>0</v>
      </c>
      <c r="AJ11" s="327">
        <f t="shared" si="1"/>
        <v>3762</v>
      </c>
      <c r="AK11" s="327">
        <f t="shared" si="1"/>
        <v>3660</v>
      </c>
      <c r="AL11" s="327">
        <f t="shared" si="1"/>
        <v>102</v>
      </c>
      <c r="AM11" s="327">
        <f t="shared" si="1"/>
        <v>0</v>
      </c>
      <c r="AN11" s="327">
        <f t="shared" si="1"/>
        <v>0</v>
      </c>
      <c r="AO11" s="327">
        <f t="shared" si="1"/>
        <v>0</v>
      </c>
      <c r="AP11" s="327">
        <f t="shared" si="1"/>
        <v>0</v>
      </c>
      <c r="AQ11" s="327">
        <f t="shared" si="1"/>
        <v>0</v>
      </c>
      <c r="AR11" s="327">
        <f t="shared" si="1"/>
        <v>0</v>
      </c>
      <c r="AS11" s="327">
        <f t="shared" si="1"/>
        <v>0</v>
      </c>
      <c r="AT11" s="327">
        <f t="shared" si="1"/>
        <v>0</v>
      </c>
      <c r="AU11" s="327">
        <f t="shared" si="1"/>
        <v>0</v>
      </c>
      <c r="AV11" s="327">
        <f t="shared" si="1"/>
        <v>0</v>
      </c>
      <c r="AW11" s="327">
        <f t="shared" si="1"/>
        <v>0</v>
      </c>
      <c r="AX11" s="327">
        <f t="shared" si="1"/>
        <v>0</v>
      </c>
      <c r="AY11" s="327">
        <f t="shared" si="1"/>
        <v>0</v>
      </c>
      <c r="AZ11" s="327">
        <f t="shared" si="1"/>
        <v>0</v>
      </c>
      <c r="BA11" s="327">
        <f t="shared" si="1"/>
        <v>0</v>
      </c>
      <c r="BB11" s="327">
        <f t="shared" si="1"/>
        <v>0</v>
      </c>
      <c r="BC11" s="327">
        <f t="shared" si="1"/>
        <v>0</v>
      </c>
      <c r="BD11" s="327">
        <f t="shared" si="1"/>
        <v>0</v>
      </c>
      <c r="BE11" s="327">
        <f t="shared" si="1"/>
        <v>0</v>
      </c>
      <c r="BF11" s="327">
        <f t="shared" si="1"/>
        <v>0</v>
      </c>
      <c r="BG11" s="327">
        <f t="shared" si="1"/>
        <v>0</v>
      </c>
      <c r="BH11" s="327">
        <f t="shared" si="1"/>
        <v>0</v>
      </c>
      <c r="BI11" s="327">
        <f t="shared" si="1"/>
        <v>0</v>
      </c>
      <c r="BJ11" s="327">
        <f t="shared" si="1"/>
        <v>0</v>
      </c>
    </row>
    <row r="12" spans="1:62" ht="22.5" customHeight="1" x14ac:dyDescent="0.25">
      <c r="A12" s="328">
        <v>1</v>
      </c>
      <c r="B12" s="334" t="s">
        <v>533</v>
      </c>
      <c r="C12" s="329">
        <f>D12+E12</f>
        <v>0</v>
      </c>
      <c r="D12" s="330">
        <f t="shared" ref="D12:E14" si="2">J12+M12+V12+AQ12+BC12</f>
        <v>0</v>
      </c>
      <c r="E12" s="330">
        <f t="shared" si="2"/>
        <v>0</v>
      </c>
      <c r="F12" s="330">
        <f t="shared" ref="F12" si="3">G12+H12</f>
        <v>0</v>
      </c>
      <c r="G12" s="330"/>
      <c r="H12" s="330"/>
      <c r="I12" s="330">
        <f>J12+K12</f>
        <v>0</v>
      </c>
      <c r="J12" s="330"/>
      <c r="K12" s="330"/>
      <c r="L12" s="330">
        <f>M12+N12</f>
        <v>0</v>
      </c>
      <c r="M12" s="330">
        <f>P12+S12</f>
        <v>0</v>
      </c>
      <c r="N12" s="330">
        <f>Q12+T12</f>
        <v>0</v>
      </c>
      <c r="O12" s="331">
        <f t="shared" ref="O12:O13" si="4">P12+Q12</f>
        <v>0</v>
      </c>
      <c r="P12" s="330"/>
      <c r="Q12" s="330"/>
      <c r="R12" s="331">
        <f t="shared" ref="R12:R15" si="5">S12+T12</f>
        <v>0</v>
      </c>
      <c r="S12" s="330"/>
      <c r="T12" s="330"/>
      <c r="U12" s="330">
        <f>V12+W12</f>
        <v>0</v>
      </c>
      <c r="V12" s="330">
        <f>AB12+AH12</f>
        <v>0</v>
      </c>
      <c r="W12" s="330">
        <f>AC12+AI12</f>
        <v>0</v>
      </c>
      <c r="X12" s="331">
        <f t="shared" ref="X12:X13" si="6">Y12+Z12</f>
        <v>0</v>
      </c>
      <c r="Y12" s="330"/>
      <c r="Z12" s="330"/>
      <c r="AA12" s="331">
        <f t="shared" ref="AA12:AA13" si="7">AB12+AC12</f>
        <v>0</v>
      </c>
      <c r="AB12" s="330"/>
      <c r="AC12" s="330"/>
      <c r="AD12" s="330">
        <f>AE12+AF12</f>
        <v>0</v>
      </c>
      <c r="AE12" s="330"/>
      <c r="AF12" s="330"/>
      <c r="AG12" s="330">
        <f>AH12+AI12</f>
        <v>0</v>
      </c>
      <c r="AH12" s="330"/>
      <c r="AI12" s="330"/>
      <c r="AJ12" s="330">
        <f t="shared" ref="AJ12" si="8">AK12+AL12</f>
        <v>0</v>
      </c>
      <c r="AK12" s="330"/>
      <c r="AL12" s="330"/>
      <c r="AM12" s="330">
        <f>AN12+AO12</f>
        <v>0</v>
      </c>
      <c r="AN12" s="330">
        <f>AT12+AW12</f>
        <v>0</v>
      </c>
      <c r="AO12" s="330">
        <f>AU12+AX12</f>
        <v>0</v>
      </c>
      <c r="AP12" s="330">
        <f>AQ12+AR12</f>
        <v>0</v>
      </c>
      <c r="AQ12" s="330">
        <f>AT12+AW12</f>
        <v>0</v>
      </c>
      <c r="AR12" s="330">
        <f>AU12+AX12</f>
        <v>0</v>
      </c>
      <c r="AS12" s="330">
        <f>AT12+AU12</f>
        <v>0</v>
      </c>
      <c r="AT12" s="330"/>
      <c r="AU12" s="330"/>
      <c r="AV12" s="330">
        <f>AW12+AX12</f>
        <v>0</v>
      </c>
      <c r="AW12" s="330"/>
      <c r="AX12" s="330"/>
      <c r="AY12" s="330">
        <f>AZ12+BA12</f>
        <v>0</v>
      </c>
      <c r="AZ12" s="330">
        <f>BF12+BI12</f>
        <v>0</v>
      </c>
      <c r="BA12" s="330">
        <f>BG12+BJ12</f>
        <v>0</v>
      </c>
      <c r="BB12" s="330">
        <f>BC12+BD12</f>
        <v>0</v>
      </c>
      <c r="BC12" s="330">
        <f>BF12+BI12</f>
        <v>0</v>
      </c>
      <c r="BD12" s="330">
        <f>BG12+BJ12</f>
        <v>0</v>
      </c>
      <c r="BE12" s="330">
        <f>BF12+BG12</f>
        <v>0</v>
      </c>
      <c r="BF12" s="330"/>
      <c r="BG12" s="330"/>
      <c r="BH12" s="330">
        <f>BI12+BJ12</f>
        <v>0</v>
      </c>
      <c r="BI12" s="330"/>
      <c r="BJ12" s="330"/>
    </row>
    <row r="13" spans="1:62" ht="21" customHeight="1" x14ac:dyDescent="0.25">
      <c r="A13" s="328">
        <v>2</v>
      </c>
      <c r="B13" s="334" t="s">
        <v>532</v>
      </c>
      <c r="C13" s="329">
        <f t="shared" ref="C13:C15" si="9">D13+E13</f>
        <v>0</v>
      </c>
      <c r="D13" s="330">
        <f t="shared" si="2"/>
        <v>0</v>
      </c>
      <c r="E13" s="330">
        <f t="shared" si="2"/>
        <v>0</v>
      </c>
      <c r="F13" s="330">
        <f>G13+H13</f>
        <v>0</v>
      </c>
      <c r="G13" s="330"/>
      <c r="H13" s="330"/>
      <c r="I13" s="330">
        <f t="shared" ref="I13" si="10">J13+K13</f>
        <v>0</v>
      </c>
      <c r="J13" s="330"/>
      <c r="K13" s="330"/>
      <c r="L13" s="330">
        <f t="shared" ref="L13:L15" si="11">M13+N13</f>
        <v>0</v>
      </c>
      <c r="M13" s="330">
        <f t="shared" ref="M13:N15" si="12">P13+S13</f>
        <v>0</v>
      </c>
      <c r="N13" s="330">
        <f t="shared" si="12"/>
        <v>0</v>
      </c>
      <c r="O13" s="331">
        <f t="shared" si="4"/>
        <v>0</v>
      </c>
      <c r="P13" s="330"/>
      <c r="Q13" s="330"/>
      <c r="R13" s="331">
        <f t="shared" si="5"/>
        <v>0</v>
      </c>
      <c r="S13" s="330"/>
      <c r="T13" s="330"/>
      <c r="U13" s="330">
        <f t="shared" ref="U13" si="13">V13+W13</f>
        <v>0</v>
      </c>
      <c r="V13" s="330">
        <f t="shared" ref="V13:W15" si="14">AB13+AH13</f>
        <v>0</v>
      </c>
      <c r="W13" s="330">
        <f t="shared" si="14"/>
        <v>0</v>
      </c>
      <c r="X13" s="331">
        <f t="shared" si="6"/>
        <v>0</v>
      </c>
      <c r="Y13" s="330"/>
      <c r="Z13" s="330"/>
      <c r="AA13" s="331">
        <f t="shared" si="7"/>
        <v>0</v>
      </c>
      <c r="AB13" s="330"/>
      <c r="AC13" s="330"/>
      <c r="AD13" s="330">
        <f t="shared" ref="AD13" si="15">AE13+AF13</f>
        <v>730</v>
      </c>
      <c r="AE13" s="330">
        <f>'[2]TDA 2-DA4'!L10</f>
        <v>709</v>
      </c>
      <c r="AF13" s="330">
        <f>'[2]TDA 2-DA4'!M10</f>
        <v>21</v>
      </c>
      <c r="AG13" s="330">
        <f t="shared" ref="AG13" si="16">AH13+AI13</f>
        <v>0</v>
      </c>
      <c r="AH13" s="330"/>
      <c r="AI13" s="330"/>
      <c r="AJ13" s="330">
        <f>AK13+AL13</f>
        <v>3762</v>
      </c>
      <c r="AK13" s="330">
        <f>[2]DA5!C7</f>
        <v>3660</v>
      </c>
      <c r="AL13" s="330">
        <f>[2]DA5!D7</f>
        <v>102</v>
      </c>
      <c r="AM13" s="330">
        <f t="shared" ref="AM13" si="17">AN13+AO13</f>
        <v>0</v>
      </c>
      <c r="AN13" s="330">
        <f t="shared" ref="AN13:AO13" si="18">AT13+AW13</f>
        <v>0</v>
      </c>
      <c r="AO13" s="330">
        <f t="shared" si="18"/>
        <v>0</v>
      </c>
      <c r="AP13" s="330">
        <f t="shared" ref="AP13" si="19">AQ13+AR13</f>
        <v>0</v>
      </c>
      <c r="AQ13" s="330">
        <f t="shared" ref="AQ13:AR15" si="20">AT13+AW13</f>
        <v>0</v>
      </c>
      <c r="AR13" s="330">
        <f t="shared" si="20"/>
        <v>0</v>
      </c>
      <c r="AS13" s="330">
        <f t="shared" ref="AS13" si="21">AT13+AU13</f>
        <v>0</v>
      </c>
      <c r="AT13" s="330"/>
      <c r="AU13" s="330"/>
      <c r="AV13" s="330">
        <f t="shared" ref="AV13" si="22">AW13+AX13</f>
        <v>0</v>
      </c>
      <c r="AW13" s="330"/>
      <c r="AX13" s="330"/>
      <c r="AY13" s="330">
        <f t="shared" ref="AY13" si="23">AZ13+BA13</f>
        <v>0</v>
      </c>
      <c r="AZ13" s="330">
        <f t="shared" ref="AZ13:BA13" si="24">BF13+BI13</f>
        <v>0</v>
      </c>
      <c r="BA13" s="330">
        <f t="shared" si="24"/>
        <v>0</v>
      </c>
      <c r="BB13" s="330">
        <f t="shared" ref="BB13" si="25">BC13+BD13</f>
        <v>0</v>
      </c>
      <c r="BC13" s="330">
        <f t="shared" ref="BC13:BD15" si="26">BF13+BI13</f>
        <v>0</v>
      </c>
      <c r="BD13" s="330">
        <f t="shared" si="26"/>
        <v>0</v>
      </c>
      <c r="BE13" s="330">
        <f t="shared" ref="BE13" si="27">BF13+BG13</f>
        <v>0</v>
      </c>
      <c r="BF13" s="330"/>
      <c r="BG13" s="330"/>
      <c r="BH13" s="330">
        <f t="shared" ref="BH13" si="28">BI13+BJ13</f>
        <v>0</v>
      </c>
      <c r="BI13" s="330"/>
      <c r="BJ13" s="330"/>
    </row>
    <row r="14" spans="1:62" ht="19.5" customHeight="1" x14ac:dyDescent="0.25">
      <c r="A14" s="319">
        <v>3</v>
      </c>
      <c r="B14" s="339" t="s">
        <v>576</v>
      </c>
      <c r="C14" s="329">
        <f t="shared" si="9"/>
        <v>0</v>
      </c>
      <c r="D14" s="330">
        <f t="shared" si="2"/>
        <v>0</v>
      </c>
      <c r="E14" s="330">
        <f t="shared" si="2"/>
        <v>0</v>
      </c>
      <c r="I14" s="328"/>
      <c r="J14" s="328"/>
      <c r="K14" s="328"/>
      <c r="L14" s="330">
        <f t="shared" si="11"/>
        <v>0</v>
      </c>
      <c r="M14" s="330">
        <f t="shared" si="12"/>
        <v>0</v>
      </c>
      <c r="N14" s="330">
        <f t="shared" si="12"/>
        <v>0</v>
      </c>
      <c r="O14" s="328"/>
      <c r="P14" s="332"/>
      <c r="Q14" s="328"/>
      <c r="R14" s="331">
        <f t="shared" si="5"/>
        <v>0</v>
      </c>
      <c r="S14" s="333"/>
      <c r="T14" s="333"/>
      <c r="U14" s="328"/>
      <c r="V14" s="330"/>
      <c r="W14" s="330"/>
      <c r="X14" s="328"/>
      <c r="Y14" s="328"/>
      <c r="Z14" s="328"/>
      <c r="AA14" s="328"/>
      <c r="AB14" s="328"/>
      <c r="AC14" s="328"/>
      <c r="AD14" s="328"/>
      <c r="AE14" s="328"/>
      <c r="AF14" s="328"/>
      <c r="AG14" s="328"/>
      <c r="AH14" s="328"/>
      <c r="AI14" s="328"/>
      <c r="AJ14" s="328"/>
      <c r="AK14" s="328"/>
      <c r="AL14" s="328"/>
      <c r="AM14" s="328"/>
      <c r="AN14" s="328"/>
      <c r="AO14" s="328"/>
      <c r="AP14" s="328"/>
      <c r="AQ14" s="330"/>
      <c r="AR14" s="330"/>
      <c r="AS14" s="328"/>
      <c r="AT14" s="328"/>
      <c r="AU14" s="328"/>
      <c r="AV14" s="328"/>
      <c r="AW14" s="328"/>
      <c r="AX14" s="328"/>
      <c r="AY14" s="328"/>
      <c r="AZ14" s="328"/>
      <c r="BA14" s="328"/>
      <c r="BB14" s="328"/>
      <c r="BC14" s="330"/>
      <c r="BD14" s="330"/>
      <c r="BE14" s="328"/>
      <c r="BF14" s="328"/>
      <c r="BG14" s="328"/>
      <c r="BH14" s="328"/>
      <c r="BI14" s="328"/>
      <c r="BJ14" s="328"/>
    </row>
    <row r="15" spans="1:62" ht="22.5" x14ac:dyDescent="0.25">
      <c r="A15" s="328">
        <v>4</v>
      </c>
      <c r="B15" s="334" t="s">
        <v>273</v>
      </c>
      <c r="C15" s="329">
        <f t="shared" si="9"/>
        <v>0</v>
      </c>
      <c r="D15" s="330">
        <f>J15+M15+V15+AQ15+BC15</f>
        <v>0</v>
      </c>
      <c r="E15" s="330">
        <f>K15+N15+W15+AR15+BD15</f>
        <v>0</v>
      </c>
      <c r="F15" s="330">
        <f>G15+H15</f>
        <v>0</v>
      </c>
      <c r="G15" s="330"/>
      <c r="H15" s="330"/>
      <c r="I15" s="330">
        <f t="shared" ref="I15" si="29">J15+K15</f>
        <v>0</v>
      </c>
      <c r="J15" s="330"/>
      <c r="K15" s="330"/>
      <c r="L15" s="330">
        <f t="shared" si="11"/>
        <v>0</v>
      </c>
      <c r="M15" s="330">
        <f t="shared" si="12"/>
        <v>0</v>
      </c>
      <c r="N15" s="330">
        <f t="shared" si="12"/>
        <v>0</v>
      </c>
      <c r="O15" s="331">
        <f t="shared" ref="O15" si="30">P15+Q15</f>
        <v>0</v>
      </c>
      <c r="P15" s="330"/>
      <c r="Q15" s="330"/>
      <c r="R15" s="331">
        <f t="shared" si="5"/>
        <v>0</v>
      </c>
      <c r="S15" s="335"/>
      <c r="T15" s="335"/>
      <c r="U15" s="330">
        <f t="shared" ref="U15" si="31">V15+W15</f>
        <v>0</v>
      </c>
      <c r="V15" s="330">
        <f t="shared" si="14"/>
        <v>0</v>
      </c>
      <c r="W15" s="330">
        <f t="shared" si="14"/>
        <v>0</v>
      </c>
      <c r="X15" s="331">
        <f t="shared" ref="X15" si="32">Y15+Z15</f>
        <v>0</v>
      </c>
      <c r="Y15" s="330"/>
      <c r="Z15" s="330"/>
      <c r="AA15" s="331">
        <f t="shared" ref="AA15" si="33">AB15+AC15</f>
        <v>0</v>
      </c>
      <c r="AB15" s="330"/>
      <c r="AC15" s="330"/>
      <c r="AD15" s="330" t="e">
        <f t="shared" ref="AD15" si="34">AE15+AF15</f>
        <v>#REF!</v>
      </c>
      <c r="AE15" s="330">
        <f>'[2]TDA 2-DA4'!L12</f>
        <v>0</v>
      </c>
      <c r="AF15" s="330" t="e">
        <f>'[2]TDA 2-DA4'!M12</f>
        <v>#REF!</v>
      </c>
      <c r="AG15" s="330">
        <f t="shared" ref="AG15" si="35">AH15+AI15</f>
        <v>0</v>
      </c>
      <c r="AH15" s="330"/>
      <c r="AI15" s="330"/>
      <c r="AJ15" s="330">
        <f>AK15+AL15</f>
        <v>0</v>
      </c>
      <c r="AK15" s="330">
        <f>[2]DA5!C9</f>
        <v>0</v>
      </c>
      <c r="AL15" s="330">
        <f>[2]DA5!D9</f>
        <v>0</v>
      </c>
      <c r="AM15" s="330">
        <f t="shared" ref="AM15" si="36">AN15+AO15</f>
        <v>0</v>
      </c>
      <c r="AN15" s="330">
        <f t="shared" ref="AN15:AO15" si="37">AT15+AW15</f>
        <v>0</v>
      </c>
      <c r="AO15" s="330">
        <f t="shared" si="37"/>
        <v>0</v>
      </c>
      <c r="AP15" s="330">
        <f t="shared" ref="AP15" si="38">AQ15+AR15</f>
        <v>0</v>
      </c>
      <c r="AQ15" s="330">
        <f t="shared" si="20"/>
        <v>0</v>
      </c>
      <c r="AR15" s="330">
        <f t="shared" si="20"/>
        <v>0</v>
      </c>
      <c r="AS15" s="336">
        <f t="shared" ref="AS15" si="39">AT15+AU15</f>
        <v>0</v>
      </c>
      <c r="AT15" s="336"/>
      <c r="AU15" s="336"/>
      <c r="AV15" s="330">
        <f t="shared" ref="AV15" si="40">AW15+AX15</f>
        <v>0</v>
      </c>
      <c r="AW15" s="330"/>
      <c r="AX15" s="330"/>
      <c r="AY15" s="330">
        <f t="shared" ref="AY15" si="41">AZ15+BA15</f>
        <v>0</v>
      </c>
      <c r="AZ15" s="330">
        <f t="shared" ref="AZ15:BA15" si="42">BF15+BI15</f>
        <v>0</v>
      </c>
      <c r="BA15" s="330">
        <f t="shared" si="42"/>
        <v>0</v>
      </c>
      <c r="BB15" s="330">
        <f t="shared" ref="BB15" si="43">BC15+BD15</f>
        <v>0</v>
      </c>
      <c r="BC15" s="330">
        <f t="shared" si="26"/>
        <v>0</v>
      </c>
      <c r="BD15" s="330">
        <f t="shared" si="26"/>
        <v>0</v>
      </c>
      <c r="BE15" s="330">
        <f t="shared" ref="BE15" si="44">BF15+BG15</f>
        <v>0</v>
      </c>
      <c r="BF15" s="330"/>
      <c r="BG15" s="330"/>
      <c r="BH15" s="330">
        <f t="shared" ref="BH15" si="45">BI15+BJ15</f>
        <v>0</v>
      </c>
      <c r="BI15" s="330"/>
      <c r="BJ15" s="330"/>
    </row>
    <row r="16" spans="1:62" x14ac:dyDescent="0.25">
      <c r="AB16" s="337"/>
    </row>
    <row r="17" spans="2:28" x14ac:dyDescent="0.25">
      <c r="AB17" s="337"/>
    </row>
    <row r="18" spans="2:28" x14ac:dyDescent="0.25">
      <c r="D18" s="338"/>
      <c r="E18" s="338"/>
    </row>
    <row r="25" spans="2:28" x14ac:dyDescent="0.25">
      <c r="B25" s="351"/>
    </row>
    <row r="26" spans="2:28" x14ac:dyDescent="0.25">
      <c r="B26" s="337"/>
    </row>
    <row r="27" spans="2:28" x14ac:dyDescent="0.25">
      <c r="B27" s="351"/>
    </row>
  </sheetData>
  <mergeCells count="43">
    <mergeCell ref="A1:BJ1"/>
    <mergeCell ref="A2:BJ2"/>
    <mergeCell ref="X3:AB3"/>
    <mergeCell ref="BF3:BJ3"/>
    <mergeCell ref="AG9:AI9"/>
    <mergeCell ref="AJ9:AL9"/>
    <mergeCell ref="AS9:AX9"/>
    <mergeCell ref="BE9:BJ9"/>
    <mergeCell ref="AV6:AX8"/>
    <mergeCell ref="AY6:BA9"/>
    <mergeCell ref="BB6:BD9"/>
    <mergeCell ref="BE6:BG8"/>
    <mergeCell ref="BH6:BJ8"/>
    <mergeCell ref="A4:A10"/>
    <mergeCell ref="B4:B10"/>
    <mergeCell ref="F4:BJ4"/>
    <mergeCell ref="AJ5:AL8"/>
    <mergeCell ref="AM5:AX5"/>
    <mergeCell ref="AY5:BJ5"/>
    <mergeCell ref="L6:N9"/>
    <mergeCell ref="R6:T8"/>
    <mergeCell ref="U6:W9"/>
    <mergeCell ref="X6:AC6"/>
    <mergeCell ref="AD6:AF8"/>
    <mergeCell ref="AG6:AI8"/>
    <mergeCell ref="AM6:AO9"/>
    <mergeCell ref="AP6:AR9"/>
    <mergeCell ref="AS6:AU8"/>
    <mergeCell ref="AD9:AF9"/>
    <mergeCell ref="C4:E9"/>
    <mergeCell ref="F5:H8"/>
    <mergeCell ref="I5:K8"/>
    <mergeCell ref="O6:Q8"/>
    <mergeCell ref="X7:AC7"/>
    <mergeCell ref="X8:Z8"/>
    <mergeCell ref="AA8:AC8"/>
    <mergeCell ref="R9:T9"/>
    <mergeCell ref="X9:AC9"/>
    <mergeCell ref="F9:H9"/>
    <mergeCell ref="I9:K9"/>
    <mergeCell ref="O9:Q9"/>
    <mergeCell ref="L5:T5"/>
    <mergeCell ref="U5:AI5"/>
  </mergeCells>
  <pageMargins left="0.2" right="0.2" top="0.5" bottom="0.5" header="0.3" footer="0.3"/>
  <pageSetup paperSize="9" scale="80" firstPageNumber="57" orientation="landscape" useFirstPageNumber="1" verticalDpi="0" r:id="rId1"/>
  <headerFooter>
    <oddHeader>&amp;RBiểu 4.24b</oddHeader>
    <oddFooter>Page &amp;P</oddFooter>
  </headerFooter>
</worksheet>
</file>

<file path=xl/worksheets/sheet1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
  <sheetViews>
    <sheetView workbookViewId="0">
      <selection activeCell="G16" sqref="G16"/>
    </sheetView>
  </sheetViews>
  <sheetFormatPr defaultColWidth="9" defaultRowHeight="11.25" x14ac:dyDescent="0.25"/>
  <cols>
    <col min="1" max="1" width="2.875" style="300" customWidth="1"/>
    <col min="2" max="2" width="14.75" style="299" customWidth="1"/>
    <col min="3" max="3" width="7.75" style="299" customWidth="1"/>
    <col min="4" max="4" width="7.125" style="299" customWidth="1"/>
    <col min="5" max="5" width="6.125" style="299" customWidth="1"/>
    <col min="6" max="6" width="5" style="299" customWidth="1"/>
    <col min="7" max="7" width="4.5" style="299" customWidth="1"/>
    <col min="8" max="8" width="3.875" style="299" customWidth="1"/>
    <col min="9" max="9" width="5" style="299" customWidth="1"/>
    <col min="10" max="10" width="9.375" style="299" hidden="1" customWidth="1"/>
    <col min="11" max="12" width="9" style="299" hidden="1" customWidth="1"/>
    <col min="13" max="14" width="5.625" style="299" customWidth="1"/>
    <col min="15" max="15" width="4.625" style="299" customWidth="1"/>
    <col min="16" max="16" width="3.5" style="299" customWidth="1"/>
    <col min="17" max="17" width="4.25" style="299" customWidth="1"/>
    <col min="18" max="18" width="4.125" style="299" customWidth="1"/>
    <col min="19" max="19" width="5.625" style="299" customWidth="1"/>
    <col min="20" max="20" width="5.5" style="299" customWidth="1"/>
    <col min="21" max="21" width="4" style="299" customWidth="1"/>
    <col min="22" max="22" width="3.125" style="299" customWidth="1"/>
    <col min="23" max="23" width="5.25" style="299" customWidth="1"/>
    <col min="24" max="24" width="5.5" style="299" customWidth="1"/>
    <col min="25" max="25" width="6.125" style="299" customWidth="1"/>
    <col min="26" max="26" width="4.625" style="299" customWidth="1"/>
    <col min="27" max="27" width="4.25" style="299" customWidth="1"/>
    <col min="28" max="28" width="5.375" style="299" customWidth="1"/>
    <col min="29" max="29" width="4.625" style="299" customWidth="1"/>
    <col min="30" max="30" width="4.875" style="299" customWidth="1"/>
    <col min="31" max="31" width="3.25" style="299" customWidth="1"/>
    <col min="32" max="34" width="9" style="299" hidden="1" customWidth="1"/>
    <col min="35" max="35" width="4.5" style="299" customWidth="1"/>
    <col min="36" max="36" width="5" style="299" customWidth="1"/>
    <col min="37" max="37" width="4.375" style="299" customWidth="1"/>
    <col min="38" max="41" width="9" style="299" hidden="1" customWidth="1"/>
    <col min="42" max="42" width="4.875" style="299" customWidth="1"/>
    <col min="43" max="43" width="4.75" style="299" customWidth="1"/>
    <col min="44" max="44" width="4.375" style="299" customWidth="1"/>
    <col min="45" max="45" width="5.25" style="299" customWidth="1"/>
    <col min="46" max="46" width="4.25" style="299" customWidth="1"/>
    <col min="47" max="47" width="4.625" style="299" customWidth="1"/>
    <col min="48" max="48" width="4.375" style="299" customWidth="1"/>
    <col min="49" max="51" width="9" style="299" hidden="1" customWidth="1"/>
    <col min="52" max="52" width="3.5" style="299" customWidth="1"/>
    <col min="53" max="54" width="3.25" style="299" customWidth="1"/>
    <col min="55" max="16384" width="9" style="299"/>
  </cols>
  <sheetData>
    <row r="1" spans="1:54" ht="27" customHeight="1" x14ac:dyDescent="0.25">
      <c r="A1" s="1233" t="s">
        <v>565</v>
      </c>
      <c r="B1" s="1233"/>
      <c r="C1" s="1233"/>
      <c r="D1" s="1233"/>
      <c r="E1" s="1233"/>
      <c r="F1" s="1233"/>
      <c r="G1" s="1233"/>
      <c r="H1" s="1233"/>
      <c r="I1" s="1233"/>
      <c r="J1" s="1233"/>
      <c r="K1" s="1233"/>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row>
    <row r="2" spans="1:54" ht="15.75" customHeight="1" x14ac:dyDescent="0.25">
      <c r="A2" s="1234" t="e">
        <f>#REF!</f>
        <v>#REF!</v>
      </c>
      <c r="B2" s="1234"/>
      <c r="C2" s="1234"/>
      <c r="D2" s="1234"/>
      <c r="E2" s="1234"/>
      <c r="F2" s="1234"/>
      <c r="G2" s="1234"/>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row>
    <row r="3" spans="1:54" x14ac:dyDescent="0.25">
      <c r="AT3" s="1235" t="s">
        <v>292</v>
      </c>
      <c r="AU3" s="1235"/>
      <c r="AV3" s="1235"/>
      <c r="AW3" s="1235"/>
      <c r="AX3" s="1235"/>
      <c r="AY3" s="1235"/>
      <c r="AZ3" s="1235"/>
      <c r="BA3" s="1235"/>
      <c r="BB3" s="1235"/>
    </row>
    <row r="4" spans="1:54" s="301" customFormat="1" ht="30.75" customHeight="1" x14ac:dyDescent="0.25">
      <c r="A4" s="1232" t="s">
        <v>0</v>
      </c>
      <c r="B4" s="1232" t="s">
        <v>293</v>
      </c>
      <c r="C4" s="1232" t="s">
        <v>569</v>
      </c>
      <c r="D4" s="1232"/>
      <c r="E4" s="1232"/>
      <c r="F4" s="1236" t="s">
        <v>499</v>
      </c>
      <c r="G4" s="1237"/>
      <c r="H4" s="1238"/>
      <c r="I4" s="1232" t="s">
        <v>500</v>
      </c>
      <c r="J4" s="1232"/>
      <c r="K4" s="1232"/>
      <c r="L4" s="1232"/>
      <c r="M4" s="1232"/>
      <c r="N4" s="1232"/>
      <c r="O4" s="1232"/>
      <c r="P4" s="1232" t="s">
        <v>501</v>
      </c>
      <c r="Q4" s="1232"/>
      <c r="R4" s="1232"/>
      <c r="S4" s="1232" t="s">
        <v>502</v>
      </c>
      <c r="T4" s="1232"/>
      <c r="U4" s="1232"/>
      <c r="V4" s="1232"/>
      <c r="W4" s="1232"/>
      <c r="X4" s="1232"/>
      <c r="Y4" s="1232"/>
      <c r="Z4" s="1232"/>
      <c r="AA4" s="1232"/>
      <c r="AB4" s="1232"/>
      <c r="AC4" s="1232" t="s">
        <v>503</v>
      </c>
      <c r="AD4" s="1232"/>
      <c r="AE4" s="1232"/>
      <c r="AF4" s="1232" t="s">
        <v>504</v>
      </c>
      <c r="AG4" s="1232"/>
      <c r="AH4" s="1232"/>
      <c r="AI4" s="1236" t="s">
        <v>505</v>
      </c>
      <c r="AJ4" s="1237"/>
      <c r="AK4" s="1238"/>
      <c r="AL4" s="1232" t="s">
        <v>506</v>
      </c>
      <c r="AM4" s="1232"/>
      <c r="AN4" s="1232"/>
      <c r="AO4" s="1232"/>
      <c r="AP4" s="1232"/>
      <c r="AQ4" s="1232"/>
      <c r="AR4" s="1232"/>
      <c r="AS4" s="1232" t="s">
        <v>507</v>
      </c>
      <c r="AT4" s="1232"/>
      <c r="AU4" s="1232"/>
      <c r="AV4" s="1232"/>
      <c r="AW4" s="1232"/>
      <c r="AX4" s="1232"/>
      <c r="AY4" s="1232"/>
      <c r="AZ4" s="1232"/>
      <c r="BA4" s="1232"/>
      <c r="BB4" s="1232"/>
    </row>
    <row r="5" spans="1:54" s="301" customFormat="1" ht="23.25" customHeight="1" x14ac:dyDescent="0.25">
      <c r="A5" s="1232"/>
      <c r="B5" s="1232"/>
      <c r="C5" s="1232"/>
      <c r="D5" s="1232"/>
      <c r="E5" s="1232"/>
      <c r="F5" s="1242" t="s">
        <v>508</v>
      </c>
      <c r="G5" s="1243"/>
      <c r="H5" s="1244"/>
      <c r="I5" s="1232" t="s">
        <v>509</v>
      </c>
      <c r="J5" s="1236" t="s">
        <v>510</v>
      </c>
      <c r="K5" s="1237"/>
      <c r="L5" s="1237"/>
      <c r="M5" s="1237"/>
      <c r="N5" s="1237"/>
      <c r="O5" s="1238"/>
      <c r="P5" s="1232" t="s">
        <v>508</v>
      </c>
      <c r="Q5" s="1232"/>
      <c r="R5" s="1232"/>
      <c r="S5" s="1232" t="s">
        <v>511</v>
      </c>
      <c r="T5" s="1232" t="s">
        <v>512</v>
      </c>
      <c r="U5" s="1232"/>
      <c r="V5" s="1232"/>
      <c r="W5" s="1232"/>
      <c r="X5" s="1232"/>
      <c r="Y5" s="1232"/>
      <c r="Z5" s="1232"/>
      <c r="AA5" s="1232"/>
      <c r="AB5" s="1232"/>
      <c r="AC5" s="1232" t="s">
        <v>513</v>
      </c>
      <c r="AD5" s="1232"/>
      <c r="AE5" s="1232"/>
      <c r="AF5" s="1232" t="s">
        <v>514</v>
      </c>
      <c r="AG5" s="1232"/>
      <c r="AH5" s="1232"/>
      <c r="AI5" s="1232" t="s">
        <v>515</v>
      </c>
      <c r="AJ5" s="1232"/>
      <c r="AK5" s="1232"/>
      <c r="AL5" s="1232" t="s">
        <v>516</v>
      </c>
      <c r="AM5" s="1236" t="s">
        <v>510</v>
      </c>
      <c r="AN5" s="1237"/>
      <c r="AO5" s="1237"/>
      <c r="AP5" s="1232" t="s">
        <v>517</v>
      </c>
      <c r="AQ5" s="1232"/>
      <c r="AR5" s="1232"/>
      <c r="AS5" s="1232" t="s">
        <v>518</v>
      </c>
      <c r="AT5" s="1232" t="s">
        <v>519</v>
      </c>
      <c r="AU5" s="1232"/>
      <c r="AV5" s="1232"/>
      <c r="AW5" s="1232"/>
      <c r="AX5" s="1232"/>
      <c r="AY5" s="1232"/>
      <c r="AZ5" s="1232" t="s">
        <v>508</v>
      </c>
      <c r="BA5" s="1232"/>
      <c r="BB5" s="1232"/>
    </row>
    <row r="6" spans="1:54" s="301" customFormat="1" ht="20.25" customHeight="1" x14ac:dyDescent="0.25">
      <c r="A6" s="1232"/>
      <c r="B6" s="1232"/>
      <c r="C6" s="1232" t="s">
        <v>48</v>
      </c>
      <c r="D6" s="1232" t="s">
        <v>73</v>
      </c>
      <c r="E6" s="1232"/>
      <c r="F6" s="1232" t="s">
        <v>570</v>
      </c>
      <c r="G6" s="1232"/>
      <c r="H6" s="1232"/>
      <c r="I6" s="1232"/>
      <c r="J6" s="1232" t="s">
        <v>520</v>
      </c>
      <c r="K6" s="1232"/>
      <c r="L6" s="1232"/>
      <c r="M6" s="1232" t="s">
        <v>521</v>
      </c>
      <c r="N6" s="1232"/>
      <c r="O6" s="1232"/>
      <c r="P6" s="1239" t="s">
        <v>522</v>
      </c>
      <c r="Q6" s="1236" t="s">
        <v>520</v>
      </c>
      <c r="R6" s="1238"/>
      <c r="S6" s="1232"/>
      <c r="T6" s="1232" t="s">
        <v>521</v>
      </c>
      <c r="U6" s="1232"/>
      <c r="V6" s="1232"/>
      <c r="W6" s="1232" t="s">
        <v>523</v>
      </c>
      <c r="X6" s="1232"/>
      <c r="Y6" s="1232"/>
      <c r="Z6" s="1232" t="s">
        <v>524</v>
      </c>
      <c r="AA6" s="1232"/>
      <c r="AB6" s="1232"/>
      <c r="AC6" s="1232"/>
      <c r="AD6" s="1232"/>
      <c r="AE6" s="1232"/>
      <c r="AF6" s="1232"/>
      <c r="AG6" s="1232"/>
      <c r="AH6" s="1232"/>
      <c r="AI6" s="1232"/>
      <c r="AJ6" s="1232"/>
      <c r="AK6" s="1232"/>
      <c r="AL6" s="1232"/>
      <c r="AM6" s="1232" t="s">
        <v>520</v>
      </c>
      <c r="AN6" s="1232"/>
      <c r="AO6" s="1232"/>
      <c r="AP6" s="1232" t="s">
        <v>521</v>
      </c>
      <c r="AQ6" s="1232"/>
      <c r="AR6" s="1232"/>
      <c r="AS6" s="1232"/>
      <c r="AT6" s="1232" t="s">
        <v>520</v>
      </c>
      <c r="AU6" s="1232"/>
      <c r="AV6" s="1232"/>
      <c r="AW6" s="1232" t="s">
        <v>521</v>
      </c>
      <c r="AX6" s="1232"/>
      <c r="AY6" s="1232"/>
      <c r="AZ6" s="1232" t="s">
        <v>523</v>
      </c>
      <c r="BA6" s="1232"/>
      <c r="BB6" s="1232"/>
    </row>
    <row r="7" spans="1:54" s="301" customFormat="1" ht="18.75" customHeight="1" x14ac:dyDescent="0.25">
      <c r="A7" s="1232"/>
      <c r="B7" s="1232"/>
      <c r="C7" s="1232"/>
      <c r="D7" s="1232"/>
      <c r="E7" s="1232"/>
      <c r="F7" s="1239" t="s">
        <v>525</v>
      </c>
      <c r="G7" s="1232" t="s">
        <v>73</v>
      </c>
      <c r="H7" s="1232"/>
      <c r="I7" s="1232"/>
      <c r="J7" s="1232" t="s">
        <v>48</v>
      </c>
      <c r="K7" s="1232" t="s">
        <v>73</v>
      </c>
      <c r="L7" s="1232"/>
      <c r="M7" s="1232" t="s">
        <v>48</v>
      </c>
      <c r="N7" s="1232" t="s">
        <v>73</v>
      </c>
      <c r="O7" s="1232"/>
      <c r="P7" s="1240"/>
      <c r="Q7" s="1232" t="s">
        <v>73</v>
      </c>
      <c r="R7" s="1232"/>
      <c r="S7" s="1232"/>
      <c r="T7" s="1232" t="s">
        <v>526</v>
      </c>
      <c r="U7" s="1232" t="s">
        <v>73</v>
      </c>
      <c r="V7" s="1232"/>
      <c r="W7" s="1232" t="s">
        <v>526</v>
      </c>
      <c r="X7" s="1232" t="s">
        <v>73</v>
      </c>
      <c r="Y7" s="1232"/>
      <c r="Z7" s="1232" t="s">
        <v>526</v>
      </c>
      <c r="AA7" s="1232" t="s">
        <v>73</v>
      </c>
      <c r="AB7" s="1232"/>
      <c r="AC7" s="1232" t="s">
        <v>527</v>
      </c>
      <c r="AD7" s="1232" t="s">
        <v>73</v>
      </c>
      <c r="AE7" s="1232"/>
      <c r="AF7" s="1232" t="s">
        <v>528</v>
      </c>
      <c r="AG7" s="1232" t="s">
        <v>73</v>
      </c>
      <c r="AH7" s="1232"/>
      <c r="AI7" s="1232" t="s">
        <v>529</v>
      </c>
      <c r="AJ7" s="1232" t="s">
        <v>73</v>
      </c>
      <c r="AK7" s="1232"/>
      <c r="AL7" s="1232"/>
      <c r="AM7" s="1232" t="s">
        <v>48</v>
      </c>
      <c r="AN7" s="1232" t="s">
        <v>73</v>
      </c>
      <c r="AO7" s="1232"/>
      <c r="AP7" s="1232" t="s">
        <v>48</v>
      </c>
      <c r="AQ7" s="1232" t="s">
        <v>73</v>
      </c>
      <c r="AR7" s="1232"/>
      <c r="AS7" s="1232"/>
      <c r="AT7" s="1232" t="s">
        <v>48</v>
      </c>
      <c r="AU7" s="1232" t="s">
        <v>73</v>
      </c>
      <c r="AV7" s="1232"/>
      <c r="AW7" s="1232" t="s">
        <v>48</v>
      </c>
      <c r="AX7" s="1232" t="s">
        <v>73</v>
      </c>
      <c r="AY7" s="1232"/>
      <c r="AZ7" s="1232" t="s">
        <v>48</v>
      </c>
      <c r="BA7" s="1232" t="s">
        <v>73</v>
      </c>
      <c r="BB7" s="1232"/>
    </row>
    <row r="8" spans="1:54" s="303" customFormat="1" ht="47.25" customHeight="1" x14ac:dyDescent="0.25">
      <c r="A8" s="1232"/>
      <c r="B8" s="1232"/>
      <c r="C8" s="1232"/>
      <c r="D8" s="302" t="s">
        <v>530</v>
      </c>
      <c r="E8" s="302" t="s">
        <v>531</v>
      </c>
      <c r="F8" s="1241"/>
      <c r="G8" s="302" t="s">
        <v>530</v>
      </c>
      <c r="H8" s="302" t="s">
        <v>531</v>
      </c>
      <c r="I8" s="1232"/>
      <c r="J8" s="1232"/>
      <c r="K8" s="302" t="s">
        <v>530</v>
      </c>
      <c r="L8" s="302" t="s">
        <v>531</v>
      </c>
      <c r="M8" s="1232"/>
      <c r="N8" s="302" t="s">
        <v>530</v>
      </c>
      <c r="O8" s="302" t="s">
        <v>531</v>
      </c>
      <c r="P8" s="1241"/>
      <c r="Q8" s="302" t="s">
        <v>530</v>
      </c>
      <c r="R8" s="302" t="s">
        <v>531</v>
      </c>
      <c r="S8" s="1232"/>
      <c r="T8" s="1232"/>
      <c r="U8" s="302" t="s">
        <v>530</v>
      </c>
      <c r="V8" s="302" t="s">
        <v>531</v>
      </c>
      <c r="W8" s="1232"/>
      <c r="X8" s="302" t="s">
        <v>530</v>
      </c>
      <c r="Y8" s="302" t="s">
        <v>531</v>
      </c>
      <c r="Z8" s="1232"/>
      <c r="AA8" s="302" t="s">
        <v>530</v>
      </c>
      <c r="AB8" s="302" t="s">
        <v>531</v>
      </c>
      <c r="AC8" s="1232"/>
      <c r="AD8" s="302" t="s">
        <v>530</v>
      </c>
      <c r="AE8" s="302" t="s">
        <v>531</v>
      </c>
      <c r="AF8" s="1232"/>
      <c r="AG8" s="302" t="s">
        <v>530</v>
      </c>
      <c r="AH8" s="302" t="s">
        <v>531</v>
      </c>
      <c r="AI8" s="1232"/>
      <c r="AJ8" s="302" t="s">
        <v>530</v>
      </c>
      <c r="AK8" s="302" t="s">
        <v>531</v>
      </c>
      <c r="AL8" s="1232"/>
      <c r="AM8" s="1232"/>
      <c r="AN8" s="302" t="s">
        <v>530</v>
      </c>
      <c r="AO8" s="302" t="s">
        <v>531</v>
      </c>
      <c r="AP8" s="1232"/>
      <c r="AQ8" s="302" t="s">
        <v>530</v>
      </c>
      <c r="AR8" s="302" t="s">
        <v>531</v>
      </c>
      <c r="AS8" s="1232"/>
      <c r="AT8" s="1232"/>
      <c r="AU8" s="302" t="s">
        <v>530</v>
      </c>
      <c r="AV8" s="302" t="s">
        <v>531</v>
      </c>
      <c r="AW8" s="1232"/>
      <c r="AX8" s="302" t="s">
        <v>530</v>
      </c>
      <c r="AY8" s="302" t="s">
        <v>531</v>
      </c>
      <c r="AZ8" s="1232"/>
      <c r="BA8" s="302" t="s">
        <v>530</v>
      </c>
      <c r="BB8" s="302" t="s">
        <v>531</v>
      </c>
    </row>
    <row r="9" spans="1:54" s="303" customFormat="1" ht="26.25" customHeight="1" x14ac:dyDescent="0.25">
      <c r="A9" s="304"/>
      <c r="B9" s="304" t="s">
        <v>71</v>
      </c>
      <c r="C9" s="305">
        <f>SUM(C10:C17)</f>
        <v>0</v>
      </c>
      <c r="D9" s="306">
        <f>SUM(D10:D17)</f>
        <v>0</v>
      </c>
      <c r="E9" s="306">
        <f>SUM(E10:E17)</f>
        <v>0</v>
      </c>
      <c r="F9" s="306">
        <f t="shared" ref="F9:V9" si="0">SUM(F10:F17)</f>
        <v>0</v>
      </c>
      <c r="G9" s="306">
        <f t="shared" si="0"/>
        <v>0</v>
      </c>
      <c r="H9" s="306">
        <f t="shared" si="0"/>
        <v>0</v>
      </c>
      <c r="I9" s="306">
        <f t="shared" si="0"/>
        <v>0</v>
      </c>
      <c r="J9" s="306" t="e">
        <f t="shared" si="0"/>
        <v>#REF!</v>
      </c>
      <c r="K9" s="306">
        <f t="shared" si="0"/>
        <v>0</v>
      </c>
      <c r="L9" s="306" t="e">
        <f t="shared" si="0"/>
        <v>#REF!</v>
      </c>
      <c r="M9" s="306">
        <f t="shared" si="0"/>
        <v>0</v>
      </c>
      <c r="N9" s="306">
        <f t="shared" si="0"/>
        <v>0</v>
      </c>
      <c r="O9" s="306">
        <f t="shared" si="0"/>
        <v>0</v>
      </c>
      <c r="P9" s="306">
        <f t="shared" si="0"/>
        <v>0</v>
      </c>
      <c r="Q9" s="306">
        <f t="shared" si="0"/>
        <v>0</v>
      </c>
      <c r="R9" s="306">
        <f t="shared" si="0"/>
        <v>0</v>
      </c>
      <c r="S9" s="306">
        <f>SUM(S10:S17)</f>
        <v>0</v>
      </c>
      <c r="T9" s="306">
        <f t="shared" si="0"/>
        <v>0</v>
      </c>
      <c r="U9" s="306">
        <f t="shared" si="0"/>
        <v>0</v>
      </c>
      <c r="V9" s="306">
        <f t="shared" si="0"/>
        <v>0</v>
      </c>
      <c r="W9" s="306">
        <f>SUM(W10:W17)</f>
        <v>0</v>
      </c>
      <c r="X9" s="306">
        <f t="shared" ref="X9:BB9" si="1">SUM(X10:X17)</f>
        <v>0</v>
      </c>
      <c r="Y9" s="306">
        <f t="shared" si="1"/>
        <v>0</v>
      </c>
      <c r="Z9" s="306">
        <f t="shared" si="1"/>
        <v>0</v>
      </c>
      <c r="AA9" s="306">
        <f t="shared" si="1"/>
        <v>0</v>
      </c>
      <c r="AB9" s="306">
        <f t="shared" si="1"/>
        <v>0</v>
      </c>
      <c r="AC9" s="306">
        <f t="shared" si="1"/>
        <v>0</v>
      </c>
      <c r="AD9" s="306">
        <f t="shared" si="1"/>
        <v>0</v>
      </c>
      <c r="AE9" s="306">
        <f t="shared" si="1"/>
        <v>0</v>
      </c>
      <c r="AF9" s="306">
        <f t="shared" si="1"/>
        <v>0</v>
      </c>
      <c r="AG9" s="306">
        <f t="shared" si="1"/>
        <v>0</v>
      </c>
      <c r="AH9" s="306">
        <f t="shared" si="1"/>
        <v>0</v>
      </c>
      <c r="AI9" s="306">
        <f t="shared" si="1"/>
        <v>0</v>
      </c>
      <c r="AJ9" s="306">
        <f t="shared" si="1"/>
        <v>0</v>
      </c>
      <c r="AK9" s="306">
        <f t="shared" si="1"/>
        <v>0</v>
      </c>
      <c r="AL9" s="306">
        <f t="shared" si="1"/>
        <v>0</v>
      </c>
      <c r="AM9" s="306">
        <f t="shared" si="1"/>
        <v>0</v>
      </c>
      <c r="AN9" s="306">
        <f t="shared" si="1"/>
        <v>0</v>
      </c>
      <c r="AO9" s="306">
        <f t="shared" si="1"/>
        <v>0</v>
      </c>
      <c r="AP9" s="306">
        <f t="shared" si="1"/>
        <v>0</v>
      </c>
      <c r="AQ9" s="306">
        <f t="shared" si="1"/>
        <v>0</v>
      </c>
      <c r="AR9" s="306">
        <f t="shared" si="1"/>
        <v>0</v>
      </c>
      <c r="AS9" s="306">
        <f t="shared" si="1"/>
        <v>0</v>
      </c>
      <c r="AT9" s="306">
        <f>SUM(AT10:AT17)</f>
        <v>0</v>
      </c>
      <c r="AU9" s="306">
        <f>SUM(AU10:AU17)</f>
        <v>0</v>
      </c>
      <c r="AV9" s="306">
        <f t="shared" si="1"/>
        <v>0</v>
      </c>
      <c r="AW9" s="306">
        <f t="shared" si="1"/>
        <v>0</v>
      </c>
      <c r="AX9" s="306">
        <f t="shared" si="1"/>
        <v>0</v>
      </c>
      <c r="AY9" s="306">
        <f t="shared" si="1"/>
        <v>0</v>
      </c>
      <c r="AZ9" s="306">
        <f t="shared" si="1"/>
        <v>0</v>
      </c>
      <c r="BA9" s="306">
        <f t="shared" si="1"/>
        <v>0</v>
      </c>
      <c r="BB9" s="306">
        <f t="shared" si="1"/>
        <v>0</v>
      </c>
    </row>
    <row r="10" spans="1:54" s="303" customFormat="1" ht="23.25" customHeight="1" x14ac:dyDescent="0.25">
      <c r="A10" s="307">
        <v>1</v>
      </c>
      <c r="B10" s="308" t="s">
        <v>244</v>
      </c>
      <c r="C10" s="309">
        <f>SUM(D10:E10)</f>
        <v>0</v>
      </c>
      <c r="D10" s="310">
        <f>G10+N10+Q10+U10+X10+AA10+AD10+AJ10+AQ10+AU10+BA10</f>
        <v>0</v>
      </c>
      <c r="E10" s="310">
        <f>H10+O10+R10+V10+Y10+AB10+AE10+AK10+AR10+AV10+BB10</f>
        <v>0</v>
      </c>
      <c r="F10" s="310"/>
      <c r="G10" s="311"/>
      <c r="H10" s="311"/>
      <c r="I10" s="310">
        <f t="shared" ref="I10:I16" si="2">J10+M10</f>
        <v>0</v>
      </c>
      <c r="J10" s="310">
        <f t="shared" ref="J10:J16" si="3">SUM(K10:L10)</f>
        <v>0</v>
      </c>
      <c r="K10" s="310"/>
      <c r="L10" s="312">
        <f>'[3]B4-TDA1,DA3'!E22</f>
        <v>0</v>
      </c>
      <c r="M10" s="312">
        <f t="shared" ref="M10:M17" si="4">SUM(N10:O10)</f>
        <v>0</v>
      </c>
      <c r="N10" s="312"/>
      <c r="O10" s="312"/>
      <c r="P10" s="310"/>
      <c r="Q10" s="310"/>
      <c r="R10" s="310"/>
      <c r="S10" s="310">
        <f>T10+W10+Z10</f>
        <v>0</v>
      </c>
      <c r="T10" s="310">
        <f t="shared" ref="T10:T16" si="5">SUM(U10:V10)</f>
        <v>0</v>
      </c>
      <c r="U10" s="310"/>
      <c r="V10" s="310"/>
      <c r="W10" s="310"/>
      <c r="X10" s="310"/>
      <c r="Y10" s="310"/>
      <c r="Z10" s="310">
        <f t="shared" ref="Z10" si="6">SUM(AA10:AB10)</f>
        <v>0</v>
      </c>
      <c r="AA10" s="310"/>
      <c r="AB10" s="312"/>
      <c r="AC10" s="310"/>
      <c r="AD10" s="310"/>
      <c r="AE10" s="310"/>
      <c r="AF10" s="312">
        <f t="shared" ref="AF10:AF17" si="7">SUM(AG10:AH10)</f>
        <v>0</v>
      </c>
      <c r="AG10" s="312"/>
      <c r="AH10" s="312"/>
      <c r="AI10" s="310"/>
      <c r="AJ10" s="310"/>
      <c r="AK10" s="310"/>
      <c r="AL10" s="310">
        <f>AP10</f>
        <v>0</v>
      </c>
      <c r="AM10" s="312">
        <f t="shared" ref="AM10" si="8">SUM(AN10:AO10)</f>
        <v>0</v>
      </c>
      <c r="AN10" s="312"/>
      <c r="AO10" s="312"/>
      <c r="AP10" s="310">
        <f t="shared" ref="AP10" si="9">SUM(AQ10:AR10)</f>
        <v>0</v>
      </c>
      <c r="AQ10" s="310"/>
      <c r="AR10" s="310"/>
      <c r="AS10" s="310">
        <f>AZ10+AT10</f>
        <v>0</v>
      </c>
      <c r="AT10" s="310">
        <f>SUM(AU10:AV10)</f>
        <v>0</v>
      </c>
      <c r="AU10" s="310"/>
      <c r="AV10" s="310"/>
      <c r="AW10" s="310">
        <f t="shared" ref="AW10:AW17" si="10">SUM(AX10:AY10)</f>
        <v>0</v>
      </c>
      <c r="AX10" s="310"/>
      <c r="AY10" s="312"/>
      <c r="AZ10" s="310"/>
      <c r="BA10" s="310"/>
      <c r="BB10" s="310"/>
    </row>
    <row r="11" spans="1:54" s="303" customFormat="1" ht="22.5" customHeight="1" x14ac:dyDescent="0.25">
      <c r="A11" s="307">
        <v>2</v>
      </c>
      <c r="B11" s="308" t="s">
        <v>295</v>
      </c>
      <c r="C11" s="309">
        <f t="shared" ref="C11:C17" si="11">SUM(D11:E11)</f>
        <v>0</v>
      </c>
      <c r="D11" s="310">
        <f t="shared" ref="D11:E17" si="12">G11+N11+Q11+U11+X11+AA11+AD11+AJ11+AQ11+AU11+BA11</f>
        <v>0</v>
      </c>
      <c r="E11" s="310">
        <f t="shared" si="12"/>
        <v>0</v>
      </c>
      <c r="F11" s="310"/>
      <c r="G11" s="311"/>
      <c r="H11" s="311"/>
      <c r="I11" s="310"/>
      <c r="J11" s="310"/>
      <c r="K11" s="310"/>
      <c r="L11" s="312"/>
      <c r="M11" s="312"/>
      <c r="N11" s="312"/>
      <c r="O11" s="312"/>
      <c r="P11" s="310"/>
      <c r="Q11" s="310"/>
      <c r="R11" s="310"/>
      <c r="S11" s="310">
        <f t="shared" ref="S11:S13" si="13">T11+W11+Z11</f>
        <v>0</v>
      </c>
      <c r="T11" s="310">
        <f t="shared" si="5"/>
        <v>0</v>
      </c>
      <c r="U11" s="310"/>
      <c r="V11" s="310"/>
      <c r="W11" s="310"/>
      <c r="X11" s="310"/>
      <c r="Y11" s="310"/>
      <c r="Z11" s="310"/>
      <c r="AA11" s="310"/>
      <c r="AB11" s="312"/>
      <c r="AC11" s="310"/>
      <c r="AD11" s="310"/>
      <c r="AE11" s="310"/>
      <c r="AF11" s="312"/>
      <c r="AG11" s="312"/>
      <c r="AH11" s="312"/>
      <c r="AI11" s="310"/>
      <c r="AJ11" s="310"/>
      <c r="AK11" s="310"/>
      <c r="AL11" s="310"/>
      <c r="AM11" s="312"/>
      <c r="AN11" s="312"/>
      <c r="AO11" s="312"/>
      <c r="AP11" s="310"/>
      <c r="AQ11" s="310"/>
      <c r="AR11" s="310"/>
      <c r="AS11" s="310"/>
      <c r="AT11" s="310"/>
      <c r="AU11" s="310"/>
      <c r="AV11" s="310"/>
      <c r="AW11" s="310"/>
      <c r="AX11" s="310"/>
      <c r="AY11" s="312"/>
      <c r="AZ11" s="310"/>
      <c r="BA11" s="310"/>
      <c r="BB11" s="310"/>
    </row>
    <row r="12" spans="1:54" s="303" customFormat="1" ht="21.75" customHeight="1" x14ac:dyDescent="0.25">
      <c r="A12" s="307">
        <v>3</v>
      </c>
      <c r="B12" s="308" t="s">
        <v>246</v>
      </c>
      <c r="C12" s="309">
        <f t="shared" si="11"/>
        <v>0</v>
      </c>
      <c r="D12" s="310">
        <f t="shared" si="12"/>
        <v>0</v>
      </c>
      <c r="E12" s="310">
        <f t="shared" si="12"/>
        <v>0</v>
      </c>
      <c r="F12" s="310"/>
      <c r="G12" s="311"/>
      <c r="H12" s="311"/>
      <c r="I12" s="310">
        <f t="shared" si="2"/>
        <v>0</v>
      </c>
      <c r="J12" s="310">
        <f t="shared" si="3"/>
        <v>0</v>
      </c>
      <c r="K12" s="310"/>
      <c r="L12" s="312">
        <f>'[3]B4-TDA1,DA3'!F22</f>
        <v>0</v>
      </c>
      <c r="M12" s="312">
        <f t="shared" si="4"/>
        <v>0</v>
      </c>
      <c r="N12" s="312"/>
      <c r="O12" s="312"/>
      <c r="P12" s="310"/>
      <c r="Q12" s="310"/>
      <c r="R12" s="310"/>
      <c r="S12" s="310">
        <f t="shared" si="13"/>
        <v>0</v>
      </c>
      <c r="T12" s="310">
        <f t="shared" si="5"/>
        <v>0</v>
      </c>
      <c r="U12" s="310"/>
      <c r="V12" s="310"/>
      <c r="W12" s="310"/>
      <c r="X12" s="310"/>
      <c r="Y12" s="310"/>
      <c r="Z12" s="310"/>
      <c r="AA12" s="310"/>
      <c r="AB12" s="312"/>
      <c r="AC12" s="310"/>
      <c r="AD12" s="310"/>
      <c r="AE12" s="310"/>
      <c r="AF12" s="312">
        <f t="shared" si="7"/>
        <v>0</v>
      </c>
      <c r="AG12" s="312"/>
      <c r="AH12" s="312"/>
      <c r="AI12" s="310"/>
      <c r="AJ12" s="310"/>
      <c r="AK12" s="310"/>
      <c r="AL12" s="310"/>
      <c r="AM12" s="312"/>
      <c r="AN12" s="312"/>
      <c r="AO12" s="312"/>
      <c r="AP12" s="310"/>
      <c r="AQ12" s="310"/>
      <c r="AR12" s="310"/>
      <c r="AS12" s="310">
        <f>AZ12+AT12</f>
        <v>0</v>
      </c>
      <c r="AT12" s="310">
        <f t="shared" ref="AT12" si="14">SUM(AU12:AV12)</f>
        <v>0</v>
      </c>
      <c r="AU12" s="310"/>
      <c r="AV12" s="310"/>
      <c r="AW12" s="310">
        <f t="shared" si="10"/>
        <v>0</v>
      </c>
      <c r="AX12" s="310"/>
      <c r="AY12" s="312"/>
      <c r="AZ12" s="310"/>
      <c r="BA12" s="310"/>
      <c r="BB12" s="310"/>
    </row>
    <row r="13" spans="1:54" s="303" customFormat="1" ht="21" customHeight="1" x14ac:dyDescent="0.25">
      <c r="A13" s="307">
        <v>4</v>
      </c>
      <c r="B13" s="308" t="s">
        <v>532</v>
      </c>
      <c r="C13" s="309">
        <f t="shared" si="11"/>
        <v>0</v>
      </c>
      <c r="D13" s="310">
        <f t="shared" si="12"/>
        <v>0</v>
      </c>
      <c r="E13" s="310">
        <f t="shared" si="12"/>
        <v>0</v>
      </c>
      <c r="F13" s="310"/>
      <c r="G13" s="311"/>
      <c r="H13" s="311"/>
      <c r="I13" s="310">
        <f t="shared" si="2"/>
        <v>0</v>
      </c>
      <c r="J13" s="310">
        <f t="shared" si="3"/>
        <v>0</v>
      </c>
      <c r="K13" s="310"/>
      <c r="L13" s="312">
        <f>'[3]B4-TDA1,DA3'!H22</f>
        <v>0</v>
      </c>
      <c r="M13" s="312">
        <f t="shared" si="4"/>
        <v>0</v>
      </c>
      <c r="N13" s="312"/>
      <c r="O13" s="312"/>
      <c r="P13" s="310"/>
      <c r="Q13" s="310"/>
      <c r="R13" s="310"/>
      <c r="S13" s="310">
        <f t="shared" si="13"/>
        <v>0</v>
      </c>
      <c r="T13" s="310">
        <f t="shared" si="5"/>
        <v>0</v>
      </c>
      <c r="U13" s="310"/>
      <c r="V13" s="310"/>
      <c r="W13" s="310"/>
      <c r="X13" s="310"/>
      <c r="Y13" s="310"/>
      <c r="Z13" s="310"/>
      <c r="AA13" s="310"/>
      <c r="AB13" s="312"/>
      <c r="AC13" s="310">
        <f>SUM(AD13:AE13)</f>
        <v>0</v>
      </c>
      <c r="AD13" s="310"/>
      <c r="AE13" s="310"/>
      <c r="AF13" s="312">
        <f t="shared" si="7"/>
        <v>0</v>
      </c>
      <c r="AG13" s="312"/>
      <c r="AH13" s="312"/>
      <c r="AI13" s="310"/>
      <c r="AJ13" s="310"/>
      <c r="AK13" s="310"/>
      <c r="AL13" s="310"/>
      <c r="AM13" s="312"/>
      <c r="AN13" s="312"/>
      <c r="AO13" s="312"/>
      <c r="AP13" s="310"/>
      <c r="AQ13" s="310"/>
      <c r="AR13" s="310"/>
      <c r="AS13" s="310"/>
      <c r="AT13" s="310"/>
      <c r="AU13" s="310"/>
      <c r="AV13" s="310"/>
      <c r="AW13" s="310">
        <f t="shared" si="10"/>
        <v>0</v>
      </c>
      <c r="AX13" s="310"/>
      <c r="AY13" s="312"/>
      <c r="AZ13" s="310"/>
      <c r="BA13" s="310"/>
      <c r="BB13" s="310"/>
    </row>
    <row r="14" spans="1:54" s="303" customFormat="1" ht="20.25" customHeight="1" x14ac:dyDescent="0.25">
      <c r="A14" s="307">
        <v>5</v>
      </c>
      <c r="B14" s="308" t="s">
        <v>533</v>
      </c>
      <c r="C14" s="309">
        <f t="shared" si="11"/>
        <v>0</v>
      </c>
      <c r="D14" s="310">
        <f t="shared" si="12"/>
        <v>0</v>
      </c>
      <c r="E14" s="310">
        <f t="shared" si="12"/>
        <v>0</v>
      </c>
      <c r="F14" s="310"/>
      <c r="G14" s="311"/>
      <c r="H14" s="311"/>
      <c r="I14" s="310">
        <f t="shared" si="2"/>
        <v>0</v>
      </c>
      <c r="J14" s="310">
        <f t="shared" si="3"/>
        <v>0</v>
      </c>
      <c r="K14" s="310"/>
      <c r="L14" s="312">
        <f>'[3]B4-TDA1,DA3'!I22</f>
        <v>0</v>
      </c>
      <c r="M14" s="312">
        <f t="shared" si="4"/>
        <v>0</v>
      </c>
      <c r="N14" s="312"/>
      <c r="O14" s="312"/>
      <c r="P14" s="310"/>
      <c r="Q14" s="310"/>
      <c r="R14" s="310"/>
      <c r="S14" s="310">
        <f>T14+W14+Z14</f>
        <v>0</v>
      </c>
      <c r="T14" s="310">
        <f t="shared" si="5"/>
        <v>0</v>
      </c>
      <c r="U14" s="310"/>
      <c r="V14" s="310"/>
      <c r="W14" s="310">
        <f t="shared" ref="W14" si="15">SUM(X14:Y14)</f>
        <v>0</v>
      </c>
      <c r="X14" s="310"/>
      <c r="Y14" s="310"/>
      <c r="Z14" s="310"/>
      <c r="AA14" s="310"/>
      <c r="AB14" s="312"/>
      <c r="AC14" s="310"/>
      <c r="AD14" s="310"/>
      <c r="AE14" s="310"/>
      <c r="AF14" s="312">
        <f t="shared" si="7"/>
        <v>0</v>
      </c>
      <c r="AG14" s="312"/>
      <c r="AH14" s="312"/>
      <c r="AI14" s="310"/>
      <c r="AJ14" s="310"/>
      <c r="AK14" s="310"/>
      <c r="AL14" s="310"/>
      <c r="AM14" s="312"/>
      <c r="AN14" s="312"/>
      <c r="AO14" s="312"/>
      <c r="AP14" s="310"/>
      <c r="AQ14" s="310"/>
      <c r="AR14" s="310"/>
      <c r="AS14" s="310"/>
      <c r="AT14" s="310"/>
      <c r="AU14" s="310"/>
      <c r="AV14" s="310"/>
      <c r="AW14" s="310">
        <f t="shared" si="10"/>
        <v>0</v>
      </c>
      <c r="AX14" s="310"/>
      <c r="AY14" s="312"/>
      <c r="AZ14" s="310"/>
      <c r="BA14" s="310"/>
      <c r="BB14" s="310"/>
    </row>
    <row r="15" spans="1:54" s="303" customFormat="1" ht="22.5" customHeight="1" x14ac:dyDescent="0.25">
      <c r="A15" s="307">
        <v>6</v>
      </c>
      <c r="B15" s="308" t="s">
        <v>534</v>
      </c>
      <c r="C15" s="309">
        <f t="shared" si="11"/>
        <v>0</v>
      </c>
      <c r="D15" s="310">
        <f t="shared" si="12"/>
        <v>0</v>
      </c>
      <c r="E15" s="310">
        <f t="shared" si="12"/>
        <v>0</v>
      </c>
      <c r="F15" s="310"/>
      <c r="G15" s="311"/>
      <c r="H15" s="311"/>
      <c r="I15" s="310">
        <f t="shared" si="2"/>
        <v>0</v>
      </c>
      <c r="J15" s="310">
        <f t="shared" si="3"/>
        <v>0</v>
      </c>
      <c r="K15" s="310"/>
      <c r="L15" s="312">
        <f>'[3]B4-TDA1,DA3'!J22</f>
        <v>0</v>
      </c>
      <c r="M15" s="312">
        <f t="shared" si="4"/>
        <v>0</v>
      </c>
      <c r="N15" s="312"/>
      <c r="O15" s="312"/>
      <c r="P15" s="310"/>
      <c r="Q15" s="310"/>
      <c r="R15" s="310"/>
      <c r="S15" s="310">
        <f t="shared" ref="S15:S17" si="16">T15+W15+Z15</f>
        <v>0</v>
      </c>
      <c r="T15" s="310">
        <f t="shared" si="5"/>
        <v>0</v>
      </c>
      <c r="U15" s="310"/>
      <c r="V15" s="310"/>
      <c r="W15" s="310"/>
      <c r="X15" s="310"/>
      <c r="Y15" s="310"/>
      <c r="Z15" s="310"/>
      <c r="AA15" s="310"/>
      <c r="AB15" s="312"/>
      <c r="AC15" s="310"/>
      <c r="AD15" s="310"/>
      <c r="AE15" s="310"/>
      <c r="AF15" s="312">
        <f t="shared" si="7"/>
        <v>0</v>
      </c>
      <c r="AG15" s="312"/>
      <c r="AH15" s="312"/>
      <c r="AI15" s="310">
        <f>SUM(AJ15:AK15)</f>
        <v>0</v>
      </c>
      <c r="AJ15" s="310"/>
      <c r="AK15" s="310"/>
      <c r="AL15" s="310"/>
      <c r="AM15" s="312"/>
      <c r="AN15" s="312"/>
      <c r="AO15" s="312"/>
      <c r="AP15" s="310"/>
      <c r="AQ15" s="310"/>
      <c r="AR15" s="310"/>
      <c r="AS15" s="310"/>
      <c r="AT15" s="310"/>
      <c r="AU15" s="310"/>
      <c r="AV15" s="310"/>
      <c r="AW15" s="310">
        <f t="shared" si="10"/>
        <v>0</v>
      </c>
      <c r="AX15" s="310"/>
      <c r="AY15" s="312"/>
      <c r="AZ15" s="310"/>
      <c r="BA15" s="310"/>
      <c r="BB15" s="310"/>
    </row>
    <row r="16" spans="1:54" s="303" customFormat="1" ht="31.5" customHeight="1" x14ac:dyDescent="0.25">
      <c r="A16" s="307">
        <v>7</v>
      </c>
      <c r="B16" s="308" t="s">
        <v>270</v>
      </c>
      <c r="C16" s="309">
        <f t="shared" si="11"/>
        <v>0</v>
      </c>
      <c r="D16" s="310">
        <f t="shared" si="12"/>
        <v>0</v>
      </c>
      <c r="E16" s="310">
        <f t="shared" si="12"/>
        <v>0</v>
      </c>
      <c r="F16" s="310">
        <f t="shared" ref="F16:F17" si="17">SUM(G16:H16)</f>
        <v>0</v>
      </c>
      <c r="G16" s="311"/>
      <c r="H16" s="311"/>
      <c r="I16" s="310">
        <f t="shared" si="2"/>
        <v>0</v>
      </c>
      <c r="J16" s="310">
        <f t="shared" si="3"/>
        <v>0</v>
      </c>
      <c r="K16" s="310"/>
      <c r="L16" s="312">
        <f>'[3]B4-TDA1,DA3'!K22</f>
        <v>0</v>
      </c>
      <c r="M16" s="312">
        <f t="shared" si="4"/>
        <v>0</v>
      </c>
      <c r="N16" s="312"/>
      <c r="O16" s="312"/>
      <c r="P16" s="310">
        <f t="shared" ref="P16" si="18">SUM(Q16:R16)</f>
        <v>0</v>
      </c>
      <c r="Q16" s="313"/>
      <c r="R16" s="313"/>
      <c r="S16" s="314">
        <f t="shared" si="16"/>
        <v>0</v>
      </c>
      <c r="T16" s="310">
        <f t="shared" si="5"/>
        <v>0</v>
      </c>
      <c r="U16" s="310"/>
      <c r="V16" s="310"/>
      <c r="W16" s="310"/>
      <c r="X16" s="310"/>
      <c r="Y16" s="310"/>
      <c r="Z16" s="310"/>
      <c r="AA16" s="310"/>
      <c r="AB16" s="312"/>
      <c r="AC16" s="310"/>
      <c r="AD16" s="310"/>
      <c r="AE16" s="310"/>
      <c r="AF16" s="312">
        <f t="shared" si="7"/>
        <v>0</v>
      </c>
      <c r="AG16" s="312"/>
      <c r="AH16" s="312"/>
      <c r="AI16" s="310"/>
      <c r="AJ16" s="310"/>
      <c r="AK16" s="310"/>
      <c r="AL16" s="310"/>
      <c r="AM16" s="312"/>
      <c r="AN16" s="312"/>
      <c r="AO16" s="312"/>
      <c r="AP16" s="310"/>
      <c r="AQ16" s="310"/>
      <c r="AR16" s="310"/>
      <c r="AS16" s="310"/>
      <c r="AT16" s="310"/>
      <c r="AU16" s="310"/>
      <c r="AV16" s="310"/>
      <c r="AW16" s="310">
        <f t="shared" si="10"/>
        <v>0</v>
      </c>
      <c r="AX16" s="310"/>
      <c r="AY16" s="312"/>
      <c r="AZ16" s="310"/>
      <c r="BA16" s="310"/>
      <c r="BB16" s="310"/>
    </row>
    <row r="17" spans="1:54" s="303" customFormat="1" ht="27" customHeight="1" x14ac:dyDescent="0.25">
      <c r="A17" s="307">
        <v>8</v>
      </c>
      <c r="B17" s="308" t="s">
        <v>273</v>
      </c>
      <c r="C17" s="309">
        <f t="shared" si="11"/>
        <v>0</v>
      </c>
      <c r="D17" s="310">
        <f t="shared" si="12"/>
        <v>0</v>
      </c>
      <c r="E17" s="310">
        <f t="shared" si="12"/>
        <v>0</v>
      </c>
      <c r="F17" s="310">
        <f t="shared" si="17"/>
        <v>0</v>
      </c>
      <c r="G17" s="311"/>
      <c r="H17" s="311"/>
      <c r="I17" s="310">
        <f>M17</f>
        <v>0</v>
      </c>
      <c r="J17" s="310" t="e">
        <f t="shared" ref="J17" si="19">SUM(K17:L17)</f>
        <v>#REF!</v>
      </c>
      <c r="K17" s="310"/>
      <c r="L17" s="312" t="e">
        <f>'[3]B4-TDA1,DA3'!K23</f>
        <v>#REF!</v>
      </c>
      <c r="M17" s="312">
        <f t="shared" si="4"/>
        <v>0</v>
      </c>
      <c r="N17" s="312"/>
      <c r="O17" s="312"/>
      <c r="P17" s="310"/>
      <c r="Q17" s="310"/>
      <c r="R17" s="310"/>
      <c r="S17" s="310">
        <f t="shared" si="16"/>
        <v>0</v>
      </c>
      <c r="T17" s="310">
        <f t="shared" ref="T17" si="20">SUM(U17:V17)</f>
        <v>0</v>
      </c>
      <c r="U17" s="310"/>
      <c r="V17" s="310"/>
      <c r="W17" s="310">
        <f>X17+Y17</f>
        <v>0</v>
      </c>
      <c r="X17" s="310"/>
      <c r="Y17" s="310"/>
      <c r="Z17" s="310"/>
      <c r="AA17" s="310"/>
      <c r="AB17" s="312"/>
      <c r="AC17" s="310"/>
      <c r="AD17" s="310"/>
      <c r="AE17" s="310"/>
      <c r="AF17" s="312">
        <f t="shared" si="7"/>
        <v>0</v>
      </c>
      <c r="AG17" s="312"/>
      <c r="AH17" s="312"/>
      <c r="AI17" s="310"/>
      <c r="AJ17" s="310"/>
      <c r="AK17" s="310"/>
      <c r="AL17" s="310"/>
      <c r="AM17" s="312"/>
      <c r="AN17" s="312"/>
      <c r="AO17" s="312"/>
      <c r="AP17" s="310"/>
      <c r="AQ17" s="310"/>
      <c r="AR17" s="310"/>
      <c r="AS17" s="310">
        <f>AT17+AZ17</f>
        <v>0</v>
      </c>
      <c r="AT17" s="310">
        <f>AU17+AV17</f>
        <v>0</v>
      </c>
      <c r="AU17" s="310"/>
      <c r="AV17" s="310"/>
      <c r="AW17" s="310">
        <f t="shared" si="10"/>
        <v>0</v>
      </c>
      <c r="AX17" s="310"/>
      <c r="AY17" s="312"/>
      <c r="AZ17" s="310">
        <f>BA17+BB17</f>
        <v>0</v>
      </c>
      <c r="BA17" s="310"/>
      <c r="BB17" s="310"/>
    </row>
    <row r="18" spans="1:54" x14ac:dyDescent="0.25">
      <c r="E18" s="315"/>
    </row>
    <row r="19" spans="1:54" x14ac:dyDescent="0.25">
      <c r="AF19" s="316"/>
      <c r="AG19" s="316"/>
      <c r="AH19" s="316"/>
    </row>
    <row r="20" spans="1:54" x14ac:dyDescent="0.25">
      <c r="C20" s="342"/>
      <c r="P20" s="316"/>
      <c r="Q20" s="316"/>
      <c r="R20" s="316"/>
      <c r="S20" s="317"/>
      <c r="T20" s="318"/>
      <c r="U20" s="318"/>
      <c r="V20" s="318"/>
      <c r="W20" s="316"/>
      <c r="X20" s="316"/>
      <c r="Y20" s="316"/>
      <c r="AF20" s="316"/>
      <c r="AG20" s="316"/>
      <c r="AH20" s="316"/>
      <c r="AT20" s="318"/>
      <c r="AU20" s="318"/>
      <c r="AV20" s="318"/>
      <c r="AW20" s="318"/>
      <c r="AX20" s="318"/>
      <c r="AZ20" s="318"/>
      <c r="BA20" s="318"/>
      <c r="BB20" s="318"/>
    </row>
    <row r="21" spans="1:54" x14ac:dyDescent="0.25">
      <c r="A21" s="299"/>
      <c r="P21" s="316"/>
      <c r="Q21" s="316"/>
      <c r="R21" s="316"/>
      <c r="S21" s="317"/>
      <c r="T21" s="316"/>
      <c r="U21" s="316"/>
      <c r="V21" s="316"/>
      <c r="W21" s="316"/>
      <c r="X21" s="316"/>
      <c r="Y21" s="316"/>
      <c r="AF21" s="316"/>
      <c r="AG21" s="316"/>
      <c r="AH21" s="316"/>
      <c r="AT21" s="316"/>
      <c r="AU21" s="316"/>
      <c r="AV21" s="316"/>
      <c r="AW21" s="316"/>
      <c r="AX21" s="316"/>
      <c r="AZ21" s="316"/>
      <c r="BA21" s="316"/>
      <c r="BB21" s="316"/>
    </row>
    <row r="22" spans="1:54" x14ac:dyDescent="0.25">
      <c r="A22" s="299"/>
      <c r="P22" s="316"/>
      <c r="Q22" s="316"/>
      <c r="R22" s="316"/>
      <c r="S22" s="317"/>
      <c r="T22" s="316"/>
      <c r="U22" s="316"/>
      <c r="V22" s="316"/>
      <c r="W22" s="316"/>
      <c r="X22" s="316"/>
      <c r="Y22" s="316"/>
      <c r="AF22" s="316"/>
      <c r="AG22" s="316"/>
      <c r="AH22" s="316"/>
      <c r="AT22" s="316"/>
      <c r="AU22" s="316"/>
      <c r="AV22" s="316"/>
      <c r="AW22" s="316"/>
      <c r="AX22" s="316"/>
      <c r="AZ22" s="316"/>
      <c r="BA22" s="316"/>
      <c r="BB22" s="316"/>
    </row>
    <row r="23" spans="1:54" x14ac:dyDescent="0.25">
      <c r="A23" s="299"/>
      <c r="P23" s="316"/>
      <c r="Q23" s="316"/>
      <c r="R23" s="316"/>
      <c r="S23" s="317"/>
      <c r="T23" s="316"/>
      <c r="U23" s="316"/>
      <c r="V23" s="316"/>
      <c r="W23" s="316"/>
      <c r="X23" s="316"/>
      <c r="Y23" s="316"/>
      <c r="AF23" s="316"/>
      <c r="AG23" s="316"/>
      <c r="AH23" s="316"/>
      <c r="AT23" s="316"/>
      <c r="AU23" s="316"/>
      <c r="AV23" s="316"/>
      <c r="AW23" s="316"/>
      <c r="AX23" s="316"/>
      <c r="AZ23" s="316"/>
      <c r="BA23" s="316"/>
      <c r="BB23" s="316"/>
    </row>
    <row r="24" spans="1:54" x14ac:dyDescent="0.25">
      <c r="C24" s="316"/>
    </row>
  </sheetData>
  <mergeCells count="74">
    <mergeCell ref="AJ7:AK7"/>
    <mergeCell ref="AM7:AM8"/>
    <mergeCell ref="AZ7:AZ8"/>
    <mergeCell ref="BA7:BB7"/>
    <mergeCell ref="AN7:AO7"/>
    <mergeCell ref="AT7:AT8"/>
    <mergeCell ref="AU7:AV7"/>
    <mergeCell ref="AW7:AW8"/>
    <mergeCell ref="AX7:AY7"/>
    <mergeCell ref="AP7:AP8"/>
    <mergeCell ref="AQ7:AR7"/>
    <mergeCell ref="AC7:AC8"/>
    <mergeCell ref="AD7:AE7"/>
    <mergeCell ref="AF7:AF8"/>
    <mergeCell ref="AG7:AH7"/>
    <mergeCell ref="AI7:AI8"/>
    <mergeCell ref="U7:V7"/>
    <mergeCell ref="W7:W8"/>
    <mergeCell ref="X7:Y7"/>
    <mergeCell ref="Z7:Z8"/>
    <mergeCell ref="AA7:AB7"/>
    <mergeCell ref="K7:L7"/>
    <mergeCell ref="M7:M8"/>
    <mergeCell ref="N7:O7"/>
    <mergeCell ref="Q7:R7"/>
    <mergeCell ref="T7:T8"/>
    <mergeCell ref="AT5:AY5"/>
    <mergeCell ref="AZ5:BB5"/>
    <mergeCell ref="C6:C8"/>
    <mergeCell ref="D6:E7"/>
    <mergeCell ref="F6:H6"/>
    <mergeCell ref="J6:L6"/>
    <mergeCell ref="M6:O6"/>
    <mergeCell ref="W6:Y6"/>
    <mergeCell ref="Z6:AB6"/>
    <mergeCell ref="AM6:AO6"/>
    <mergeCell ref="AT6:AV6"/>
    <mergeCell ref="AW6:AY6"/>
    <mergeCell ref="AZ6:BB6"/>
    <mergeCell ref="F7:F8"/>
    <mergeCell ref="G7:H7"/>
    <mergeCell ref="J7:J8"/>
    <mergeCell ref="Q6:R6"/>
    <mergeCell ref="T6:V6"/>
    <mergeCell ref="AL4:AR4"/>
    <mergeCell ref="AS4:BB4"/>
    <mergeCell ref="F5:H5"/>
    <mergeCell ref="I5:I8"/>
    <mergeCell ref="J5:O5"/>
    <mergeCell ref="P5:R5"/>
    <mergeCell ref="S5:S8"/>
    <mergeCell ref="T5:AB5"/>
    <mergeCell ref="AC5:AE6"/>
    <mergeCell ref="AF5:AH6"/>
    <mergeCell ref="AI5:AK6"/>
    <mergeCell ref="AL5:AL8"/>
    <mergeCell ref="AM5:AO5"/>
    <mergeCell ref="AS5:AS8"/>
    <mergeCell ref="AP5:AR5"/>
    <mergeCell ref="AP6:AR6"/>
    <mergeCell ref="A1:BB1"/>
    <mergeCell ref="A2:BB2"/>
    <mergeCell ref="AT3:BB3"/>
    <mergeCell ref="A4:A8"/>
    <mergeCell ref="B4:B8"/>
    <mergeCell ref="C4:E5"/>
    <mergeCell ref="F4:H4"/>
    <mergeCell ref="I4:O4"/>
    <mergeCell ref="P4:R4"/>
    <mergeCell ref="S4:AB4"/>
    <mergeCell ref="AC4:AE4"/>
    <mergeCell ref="AF4:AH4"/>
    <mergeCell ref="AI4:AK4"/>
    <mergeCell ref="P6:P8"/>
  </mergeCells>
  <pageMargins left="0.2" right="0.2" top="0.5" bottom="0.5" header="0.3" footer="0.3"/>
  <pageSetup paperSize="9" scale="65" firstPageNumber="59" orientation="landscape" useFirstPageNumber="1" verticalDpi="0" r:id="rId1"/>
  <headerFooter>
    <oddHeader>&amp;RBiểu 4.24d</oddHeader>
    <oddFooter>Page &amp;P</oddFooter>
  </headerFooter>
</worksheet>
</file>

<file path=xl/worksheets/sheet1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22"/>
  <sheetViews>
    <sheetView view="pageBreakPreview" zoomScaleNormal="100" zoomScaleSheetLayoutView="100" workbookViewId="0">
      <selection activeCell="A2" sqref="A2:E2"/>
    </sheetView>
  </sheetViews>
  <sheetFormatPr defaultRowHeight="12.75" x14ac:dyDescent="0.2"/>
  <cols>
    <col min="1" max="1" width="4.75" style="402" customWidth="1"/>
    <col min="2" max="2" width="78.75" style="12" customWidth="1"/>
    <col min="3" max="3" width="17.5" style="142" customWidth="1"/>
    <col min="4" max="4" width="13.75" style="142" customWidth="1"/>
    <col min="5" max="5" width="22.125" style="12" customWidth="1"/>
    <col min="6" max="6" width="12.125" style="12" customWidth="1"/>
    <col min="7" max="7" width="12.375" style="12" customWidth="1"/>
    <col min="8" max="8" width="15.125" style="12" customWidth="1"/>
    <col min="9" max="9" width="11.25" style="12" bestFit="1" customWidth="1"/>
    <col min="10" max="10" width="11.5" style="12" customWidth="1"/>
    <col min="11" max="241" width="8.75" style="12"/>
    <col min="242" max="242" width="4.75" style="12" customWidth="1"/>
    <col min="243" max="243" width="48.25" style="12" customWidth="1"/>
    <col min="244" max="244" width="17.125" style="12" customWidth="1"/>
    <col min="245" max="245" width="36.375" style="12" customWidth="1"/>
    <col min="246" max="246" width="15.25" style="12" customWidth="1"/>
    <col min="247" max="247" width="16.125" style="12" customWidth="1"/>
    <col min="248" max="248" width="8.75" style="12"/>
    <col min="249" max="249" width="20.875" style="12" customWidth="1"/>
    <col min="250" max="497" width="8.75" style="12"/>
    <col min="498" max="498" width="4.75" style="12" customWidth="1"/>
    <col min="499" max="499" width="48.25" style="12" customWidth="1"/>
    <col min="500" max="500" width="17.125" style="12" customWidth="1"/>
    <col min="501" max="501" width="36.375" style="12" customWidth="1"/>
    <col min="502" max="502" width="15.25" style="12" customWidth="1"/>
    <col min="503" max="503" width="16.125" style="12" customWidth="1"/>
    <col min="504" max="504" width="8.75" style="12"/>
    <col min="505" max="505" width="20.875" style="12" customWidth="1"/>
    <col min="506" max="753" width="8.75" style="12"/>
    <col min="754" max="754" width="4.75" style="12" customWidth="1"/>
    <col min="755" max="755" width="48.25" style="12" customWidth="1"/>
    <col min="756" max="756" width="17.125" style="12" customWidth="1"/>
    <col min="757" max="757" width="36.375" style="12" customWidth="1"/>
    <col min="758" max="758" width="15.25" style="12" customWidth="1"/>
    <col min="759" max="759" width="16.125" style="12" customWidth="1"/>
    <col min="760" max="760" width="8.75" style="12"/>
    <col min="761" max="761" width="20.875" style="12" customWidth="1"/>
    <col min="762" max="1009" width="8.75" style="12"/>
    <col min="1010" max="1010" width="4.75" style="12" customWidth="1"/>
    <col min="1011" max="1011" width="48.25" style="12" customWidth="1"/>
    <col min="1012" max="1012" width="17.125" style="12" customWidth="1"/>
    <col min="1013" max="1013" width="36.375" style="12" customWidth="1"/>
    <col min="1014" max="1014" width="15.25" style="12" customWidth="1"/>
    <col min="1015" max="1015" width="16.125" style="12" customWidth="1"/>
    <col min="1016" max="1016" width="8.75" style="12"/>
    <col min="1017" max="1017" width="20.875" style="12" customWidth="1"/>
    <col min="1018" max="1265" width="8.75" style="12"/>
    <col min="1266" max="1266" width="4.75" style="12" customWidth="1"/>
    <col min="1267" max="1267" width="48.25" style="12" customWidth="1"/>
    <col min="1268" max="1268" width="17.125" style="12" customWidth="1"/>
    <col min="1269" max="1269" width="36.375" style="12" customWidth="1"/>
    <col min="1270" max="1270" width="15.25" style="12" customWidth="1"/>
    <col min="1271" max="1271" width="16.125" style="12" customWidth="1"/>
    <col min="1272" max="1272" width="8.75" style="12"/>
    <col min="1273" max="1273" width="20.875" style="12" customWidth="1"/>
    <col min="1274" max="1521" width="8.75" style="12"/>
    <col min="1522" max="1522" width="4.75" style="12" customWidth="1"/>
    <col min="1523" max="1523" width="48.25" style="12" customWidth="1"/>
    <col min="1524" max="1524" width="17.125" style="12" customWidth="1"/>
    <col min="1525" max="1525" width="36.375" style="12" customWidth="1"/>
    <col min="1526" max="1526" width="15.25" style="12" customWidth="1"/>
    <col min="1527" max="1527" width="16.125" style="12" customWidth="1"/>
    <col min="1528" max="1528" width="8.75" style="12"/>
    <col min="1529" max="1529" width="20.875" style="12" customWidth="1"/>
    <col min="1530" max="1777" width="8.75" style="12"/>
    <col min="1778" max="1778" width="4.75" style="12" customWidth="1"/>
    <col min="1779" max="1779" width="48.25" style="12" customWidth="1"/>
    <col min="1780" max="1780" width="17.125" style="12" customWidth="1"/>
    <col min="1781" max="1781" width="36.375" style="12" customWidth="1"/>
    <col min="1782" max="1782" width="15.25" style="12" customWidth="1"/>
    <col min="1783" max="1783" width="16.125" style="12" customWidth="1"/>
    <col min="1784" max="1784" width="8.75" style="12"/>
    <col min="1785" max="1785" width="20.875" style="12" customWidth="1"/>
    <col min="1786" max="2033" width="8.75" style="12"/>
    <col min="2034" max="2034" width="4.75" style="12" customWidth="1"/>
    <col min="2035" max="2035" width="48.25" style="12" customWidth="1"/>
    <col min="2036" max="2036" width="17.125" style="12" customWidth="1"/>
    <col min="2037" max="2037" width="36.375" style="12" customWidth="1"/>
    <col min="2038" max="2038" width="15.25" style="12" customWidth="1"/>
    <col min="2039" max="2039" width="16.125" style="12" customWidth="1"/>
    <col min="2040" max="2040" width="8.75" style="12"/>
    <col min="2041" max="2041" width="20.875" style="12" customWidth="1"/>
    <col min="2042" max="2289" width="8.75" style="12"/>
    <col min="2290" max="2290" width="4.75" style="12" customWidth="1"/>
    <col min="2291" max="2291" width="48.25" style="12" customWidth="1"/>
    <col min="2292" max="2292" width="17.125" style="12" customWidth="1"/>
    <col min="2293" max="2293" width="36.375" style="12" customWidth="1"/>
    <col min="2294" max="2294" width="15.25" style="12" customWidth="1"/>
    <col min="2295" max="2295" width="16.125" style="12" customWidth="1"/>
    <col min="2296" max="2296" width="8.75" style="12"/>
    <col min="2297" max="2297" width="20.875" style="12" customWidth="1"/>
    <col min="2298" max="2545" width="8.75" style="12"/>
    <col min="2546" max="2546" width="4.75" style="12" customWidth="1"/>
    <col min="2547" max="2547" width="48.25" style="12" customWidth="1"/>
    <col min="2548" max="2548" width="17.125" style="12" customWidth="1"/>
    <col min="2549" max="2549" width="36.375" style="12" customWidth="1"/>
    <col min="2550" max="2550" width="15.25" style="12" customWidth="1"/>
    <col min="2551" max="2551" width="16.125" style="12" customWidth="1"/>
    <col min="2552" max="2552" width="8.75" style="12"/>
    <col min="2553" max="2553" width="20.875" style="12" customWidth="1"/>
    <col min="2554" max="2801" width="8.75" style="12"/>
    <col min="2802" max="2802" width="4.75" style="12" customWidth="1"/>
    <col min="2803" max="2803" width="48.25" style="12" customWidth="1"/>
    <col min="2804" max="2804" width="17.125" style="12" customWidth="1"/>
    <col min="2805" max="2805" width="36.375" style="12" customWidth="1"/>
    <col min="2806" max="2806" width="15.25" style="12" customWidth="1"/>
    <col min="2807" max="2807" width="16.125" style="12" customWidth="1"/>
    <col min="2808" max="2808" width="8.75" style="12"/>
    <col min="2809" max="2809" width="20.875" style="12" customWidth="1"/>
    <col min="2810" max="3057" width="8.75" style="12"/>
    <col min="3058" max="3058" width="4.75" style="12" customWidth="1"/>
    <col min="3059" max="3059" width="48.25" style="12" customWidth="1"/>
    <col min="3060" max="3060" width="17.125" style="12" customWidth="1"/>
    <col min="3061" max="3061" width="36.375" style="12" customWidth="1"/>
    <col min="3062" max="3062" width="15.25" style="12" customWidth="1"/>
    <col min="3063" max="3063" width="16.125" style="12" customWidth="1"/>
    <col min="3064" max="3064" width="8.75" style="12"/>
    <col min="3065" max="3065" width="20.875" style="12" customWidth="1"/>
    <col min="3066" max="3313" width="8.75" style="12"/>
    <col min="3314" max="3314" width="4.75" style="12" customWidth="1"/>
    <col min="3315" max="3315" width="48.25" style="12" customWidth="1"/>
    <col min="3316" max="3316" width="17.125" style="12" customWidth="1"/>
    <col min="3317" max="3317" width="36.375" style="12" customWidth="1"/>
    <col min="3318" max="3318" width="15.25" style="12" customWidth="1"/>
    <col min="3319" max="3319" width="16.125" style="12" customWidth="1"/>
    <col min="3320" max="3320" width="8.75" style="12"/>
    <col min="3321" max="3321" width="20.875" style="12" customWidth="1"/>
    <col min="3322" max="3569" width="8.75" style="12"/>
    <col min="3570" max="3570" width="4.75" style="12" customWidth="1"/>
    <col min="3571" max="3571" width="48.25" style="12" customWidth="1"/>
    <col min="3572" max="3572" width="17.125" style="12" customWidth="1"/>
    <col min="3573" max="3573" width="36.375" style="12" customWidth="1"/>
    <col min="3574" max="3574" width="15.25" style="12" customWidth="1"/>
    <col min="3575" max="3575" width="16.125" style="12" customWidth="1"/>
    <col min="3576" max="3576" width="8.75" style="12"/>
    <col min="3577" max="3577" width="20.875" style="12" customWidth="1"/>
    <col min="3578" max="3825" width="8.75" style="12"/>
    <col min="3826" max="3826" width="4.75" style="12" customWidth="1"/>
    <col min="3827" max="3827" width="48.25" style="12" customWidth="1"/>
    <col min="3828" max="3828" width="17.125" style="12" customWidth="1"/>
    <col min="3829" max="3829" width="36.375" style="12" customWidth="1"/>
    <col min="3830" max="3830" width="15.25" style="12" customWidth="1"/>
    <col min="3831" max="3831" width="16.125" style="12" customWidth="1"/>
    <col min="3832" max="3832" width="8.75" style="12"/>
    <col min="3833" max="3833" width="20.875" style="12" customWidth="1"/>
    <col min="3834" max="4081" width="8.75" style="12"/>
    <col min="4082" max="4082" width="4.75" style="12" customWidth="1"/>
    <col min="4083" max="4083" width="48.25" style="12" customWidth="1"/>
    <col min="4084" max="4084" width="17.125" style="12" customWidth="1"/>
    <col min="4085" max="4085" width="36.375" style="12" customWidth="1"/>
    <col min="4086" max="4086" width="15.25" style="12" customWidth="1"/>
    <col min="4087" max="4087" width="16.125" style="12" customWidth="1"/>
    <col min="4088" max="4088" width="8.75" style="12"/>
    <col min="4089" max="4089" width="20.875" style="12" customWidth="1"/>
    <col min="4090" max="4337" width="8.75" style="12"/>
    <col min="4338" max="4338" width="4.75" style="12" customWidth="1"/>
    <col min="4339" max="4339" width="48.25" style="12" customWidth="1"/>
    <col min="4340" max="4340" width="17.125" style="12" customWidth="1"/>
    <col min="4341" max="4341" width="36.375" style="12" customWidth="1"/>
    <col min="4342" max="4342" width="15.25" style="12" customWidth="1"/>
    <col min="4343" max="4343" width="16.125" style="12" customWidth="1"/>
    <col min="4344" max="4344" width="8.75" style="12"/>
    <col min="4345" max="4345" width="20.875" style="12" customWidth="1"/>
    <col min="4346" max="4593" width="8.75" style="12"/>
    <col min="4594" max="4594" width="4.75" style="12" customWidth="1"/>
    <col min="4595" max="4595" width="48.25" style="12" customWidth="1"/>
    <col min="4596" max="4596" width="17.125" style="12" customWidth="1"/>
    <col min="4597" max="4597" width="36.375" style="12" customWidth="1"/>
    <col min="4598" max="4598" width="15.25" style="12" customWidth="1"/>
    <col min="4599" max="4599" width="16.125" style="12" customWidth="1"/>
    <col min="4600" max="4600" width="8.75" style="12"/>
    <col min="4601" max="4601" width="20.875" style="12" customWidth="1"/>
    <col min="4602" max="4849" width="8.75" style="12"/>
    <col min="4850" max="4850" width="4.75" style="12" customWidth="1"/>
    <col min="4851" max="4851" width="48.25" style="12" customWidth="1"/>
    <col min="4852" max="4852" width="17.125" style="12" customWidth="1"/>
    <col min="4853" max="4853" width="36.375" style="12" customWidth="1"/>
    <col min="4854" max="4854" width="15.25" style="12" customWidth="1"/>
    <col min="4855" max="4855" width="16.125" style="12" customWidth="1"/>
    <col min="4856" max="4856" width="8.75" style="12"/>
    <col min="4857" max="4857" width="20.875" style="12" customWidth="1"/>
    <col min="4858" max="5105" width="8.75" style="12"/>
    <col min="5106" max="5106" width="4.75" style="12" customWidth="1"/>
    <col min="5107" max="5107" width="48.25" style="12" customWidth="1"/>
    <col min="5108" max="5108" width="17.125" style="12" customWidth="1"/>
    <col min="5109" max="5109" width="36.375" style="12" customWidth="1"/>
    <col min="5110" max="5110" width="15.25" style="12" customWidth="1"/>
    <col min="5111" max="5111" width="16.125" style="12" customWidth="1"/>
    <col min="5112" max="5112" width="8.75" style="12"/>
    <col min="5113" max="5113" width="20.875" style="12" customWidth="1"/>
    <col min="5114" max="5361" width="8.75" style="12"/>
    <col min="5362" max="5362" width="4.75" style="12" customWidth="1"/>
    <col min="5363" max="5363" width="48.25" style="12" customWidth="1"/>
    <col min="5364" max="5364" width="17.125" style="12" customWidth="1"/>
    <col min="5365" max="5365" width="36.375" style="12" customWidth="1"/>
    <col min="5366" max="5366" width="15.25" style="12" customWidth="1"/>
    <col min="5367" max="5367" width="16.125" style="12" customWidth="1"/>
    <col min="5368" max="5368" width="8.75" style="12"/>
    <col min="5369" max="5369" width="20.875" style="12" customWidth="1"/>
    <col min="5370" max="5617" width="8.75" style="12"/>
    <col min="5618" max="5618" width="4.75" style="12" customWidth="1"/>
    <col min="5619" max="5619" width="48.25" style="12" customWidth="1"/>
    <col min="5620" max="5620" width="17.125" style="12" customWidth="1"/>
    <col min="5621" max="5621" width="36.375" style="12" customWidth="1"/>
    <col min="5622" max="5622" width="15.25" style="12" customWidth="1"/>
    <col min="5623" max="5623" width="16.125" style="12" customWidth="1"/>
    <col min="5624" max="5624" width="8.75" style="12"/>
    <col min="5625" max="5625" width="20.875" style="12" customWidth="1"/>
    <col min="5626" max="5873" width="8.75" style="12"/>
    <col min="5874" max="5874" width="4.75" style="12" customWidth="1"/>
    <col min="5875" max="5875" width="48.25" style="12" customWidth="1"/>
    <col min="5876" max="5876" width="17.125" style="12" customWidth="1"/>
    <col min="5877" max="5877" width="36.375" style="12" customWidth="1"/>
    <col min="5878" max="5878" width="15.25" style="12" customWidth="1"/>
    <col min="5879" max="5879" width="16.125" style="12" customWidth="1"/>
    <col min="5880" max="5880" width="8.75" style="12"/>
    <col min="5881" max="5881" width="20.875" style="12" customWidth="1"/>
    <col min="5882" max="6129" width="8.75" style="12"/>
    <col min="6130" max="6130" width="4.75" style="12" customWidth="1"/>
    <col min="6131" max="6131" width="48.25" style="12" customWidth="1"/>
    <col min="6132" max="6132" width="17.125" style="12" customWidth="1"/>
    <col min="6133" max="6133" width="36.375" style="12" customWidth="1"/>
    <col min="6134" max="6134" width="15.25" style="12" customWidth="1"/>
    <col min="6135" max="6135" width="16.125" style="12" customWidth="1"/>
    <col min="6136" max="6136" width="8.75" style="12"/>
    <col min="6137" max="6137" width="20.875" style="12" customWidth="1"/>
    <col min="6138" max="6385" width="8.75" style="12"/>
    <col min="6386" max="6386" width="4.75" style="12" customWidth="1"/>
    <col min="6387" max="6387" width="48.25" style="12" customWidth="1"/>
    <col min="6388" max="6388" width="17.125" style="12" customWidth="1"/>
    <col min="6389" max="6389" width="36.375" style="12" customWidth="1"/>
    <col min="6390" max="6390" width="15.25" style="12" customWidth="1"/>
    <col min="6391" max="6391" width="16.125" style="12" customWidth="1"/>
    <col min="6392" max="6392" width="8.75" style="12"/>
    <col min="6393" max="6393" width="20.875" style="12" customWidth="1"/>
    <col min="6394" max="6641" width="8.75" style="12"/>
    <col min="6642" max="6642" width="4.75" style="12" customWidth="1"/>
    <col min="6643" max="6643" width="48.25" style="12" customWidth="1"/>
    <col min="6644" max="6644" width="17.125" style="12" customWidth="1"/>
    <col min="6645" max="6645" width="36.375" style="12" customWidth="1"/>
    <col min="6646" max="6646" width="15.25" style="12" customWidth="1"/>
    <col min="6647" max="6647" width="16.125" style="12" customWidth="1"/>
    <col min="6648" max="6648" width="8.75" style="12"/>
    <col min="6649" max="6649" width="20.875" style="12" customWidth="1"/>
    <col min="6650" max="6897" width="8.75" style="12"/>
    <col min="6898" max="6898" width="4.75" style="12" customWidth="1"/>
    <col min="6899" max="6899" width="48.25" style="12" customWidth="1"/>
    <col min="6900" max="6900" width="17.125" style="12" customWidth="1"/>
    <col min="6901" max="6901" width="36.375" style="12" customWidth="1"/>
    <col min="6902" max="6902" width="15.25" style="12" customWidth="1"/>
    <col min="6903" max="6903" width="16.125" style="12" customWidth="1"/>
    <col min="6904" max="6904" width="8.75" style="12"/>
    <col min="6905" max="6905" width="20.875" style="12" customWidth="1"/>
    <col min="6906" max="7153" width="8.75" style="12"/>
    <col min="7154" max="7154" width="4.75" style="12" customWidth="1"/>
    <col min="7155" max="7155" width="48.25" style="12" customWidth="1"/>
    <col min="7156" max="7156" width="17.125" style="12" customWidth="1"/>
    <col min="7157" max="7157" width="36.375" style="12" customWidth="1"/>
    <col min="7158" max="7158" width="15.25" style="12" customWidth="1"/>
    <col min="7159" max="7159" width="16.125" style="12" customWidth="1"/>
    <col min="7160" max="7160" width="8.75" style="12"/>
    <col min="7161" max="7161" width="20.875" style="12" customWidth="1"/>
    <col min="7162" max="7409" width="8.75" style="12"/>
    <col min="7410" max="7410" width="4.75" style="12" customWidth="1"/>
    <col min="7411" max="7411" width="48.25" style="12" customWidth="1"/>
    <col min="7412" max="7412" width="17.125" style="12" customWidth="1"/>
    <col min="7413" max="7413" width="36.375" style="12" customWidth="1"/>
    <col min="7414" max="7414" width="15.25" style="12" customWidth="1"/>
    <col min="7415" max="7415" width="16.125" style="12" customWidth="1"/>
    <col min="7416" max="7416" width="8.75" style="12"/>
    <col min="7417" max="7417" width="20.875" style="12" customWidth="1"/>
    <col min="7418" max="7665" width="8.75" style="12"/>
    <col min="7666" max="7666" width="4.75" style="12" customWidth="1"/>
    <col min="7667" max="7667" width="48.25" style="12" customWidth="1"/>
    <col min="7668" max="7668" width="17.125" style="12" customWidth="1"/>
    <col min="7669" max="7669" width="36.375" style="12" customWidth="1"/>
    <col min="7670" max="7670" width="15.25" style="12" customWidth="1"/>
    <col min="7671" max="7671" width="16.125" style="12" customWidth="1"/>
    <col min="7672" max="7672" width="8.75" style="12"/>
    <col min="7673" max="7673" width="20.875" style="12" customWidth="1"/>
    <col min="7674" max="7921" width="8.75" style="12"/>
    <col min="7922" max="7922" width="4.75" style="12" customWidth="1"/>
    <col min="7923" max="7923" width="48.25" style="12" customWidth="1"/>
    <col min="7924" max="7924" width="17.125" style="12" customWidth="1"/>
    <col min="7925" max="7925" width="36.375" style="12" customWidth="1"/>
    <col min="7926" max="7926" width="15.25" style="12" customWidth="1"/>
    <col min="7927" max="7927" width="16.125" style="12" customWidth="1"/>
    <col min="7928" max="7928" width="8.75" style="12"/>
    <col min="7929" max="7929" width="20.875" style="12" customWidth="1"/>
    <col min="7930" max="8177" width="8.75" style="12"/>
    <col min="8178" max="8178" width="4.75" style="12" customWidth="1"/>
    <col min="8179" max="8179" width="48.25" style="12" customWidth="1"/>
    <col min="8180" max="8180" width="17.125" style="12" customWidth="1"/>
    <col min="8181" max="8181" width="36.375" style="12" customWidth="1"/>
    <col min="8182" max="8182" width="15.25" style="12" customWidth="1"/>
    <col min="8183" max="8183" width="16.125" style="12" customWidth="1"/>
    <col min="8184" max="8184" width="8.75" style="12"/>
    <col min="8185" max="8185" width="20.875" style="12" customWidth="1"/>
    <col min="8186" max="8433" width="8.75" style="12"/>
    <col min="8434" max="8434" width="4.75" style="12" customWidth="1"/>
    <col min="8435" max="8435" width="48.25" style="12" customWidth="1"/>
    <col min="8436" max="8436" width="17.125" style="12" customWidth="1"/>
    <col min="8437" max="8437" width="36.375" style="12" customWidth="1"/>
    <col min="8438" max="8438" width="15.25" style="12" customWidth="1"/>
    <col min="8439" max="8439" width="16.125" style="12" customWidth="1"/>
    <col min="8440" max="8440" width="8.75" style="12"/>
    <col min="8441" max="8441" width="20.875" style="12" customWidth="1"/>
    <col min="8442" max="8689" width="8.75" style="12"/>
    <col min="8690" max="8690" width="4.75" style="12" customWidth="1"/>
    <col min="8691" max="8691" width="48.25" style="12" customWidth="1"/>
    <col min="8692" max="8692" width="17.125" style="12" customWidth="1"/>
    <col min="8693" max="8693" width="36.375" style="12" customWidth="1"/>
    <col min="8694" max="8694" width="15.25" style="12" customWidth="1"/>
    <col min="8695" max="8695" width="16.125" style="12" customWidth="1"/>
    <col min="8696" max="8696" width="8.75" style="12"/>
    <col min="8697" max="8697" width="20.875" style="12" customWidth="1"/>
    <col min="8698" max="8945" width="8.75" style="12"/>
    <col min="8946" max="8946" width="4.75" style="12" customWidth="1"/>
    <col min="8947" max="8947" width="48.25" style="12" customWidth="1"/>
    <col min="8948" max="8948" width="17.125" style="12" customWidth="1"/>
    <col min="8949" max="8949" width="36.375" style="12" customWidth="1"/>
    <col min="8950" max="8950" width="15.25" style="12" customWidth="1"/>
    <col min="8951" max="8951" width="16.125" style="12" customWidth="1"/>
    <col min="8952" max="8952" width="8.75" style="12"/>
    <col min="8953" max="8953" width="20.875" style="12" customWidth="1"/>
    <col min="8954" max="9201" width="8.75" style="12"/>
    <col min="9202" max="9202" width="4.75" style="12" customWidth="1"/>
    <col min="9203" max="9203" width="48.25" style="12" customWidth="1"/>
    <col min="9204" max="9204" width="17.125" style="12" customWidth="1"/>
    <col min="9205" max="9205" width="36.375" style="12" customWidth="1"/>
    <col min="9206" max="9206" width="15.25" style="12" customWidth="1"/>
    <col min="9207" max="9207" width="16.125" style="12" customWidth="1"/>
    <col min="9208" max="9208" width="8.75" style="12"/>
    <col min="9209" max="9209" width="20.875" style="12" customWidth="1"/>
    <col min="9210" max="9457" width="8.75" style="12"/>
    <col min="9458" max="9458" width="4.75" style="12" customWidth="1"/>
    <col min="9459" max="9459" width="48.25" style="12" customWidth="1"/>
    <col min="9460" max="9460" width="17.125" style="12" customWidth="1"/>
    <col min="9461" max="9461" width="36.375" style="12" customWidth="1"/>
    <col min="9462" max="9462" width="15.25" style="12" customWidth="1"/>
    <col min="9463" max="9463" width="16.125" style="12" customWidth="1"/>
    <col min="9464" max="9464" width="8.75" style="12"/>
    <col min="9465" max="9465" width="20.875" style="12" customWidth="1"/>
    <col min="9466" max="9713" width="8.75" style="12"/>
    <col min="9714" max="9714" width="4.75" style="12" customWidth="1"/>
    <col min="9715" max="9715" width="48.25" style="12" customWidth="1"/>
    <col min="9716" max="9716" width="17.125" style="12" customWidth="1"/>
    <col min="9717" max="9717" width="36.375" style="12" customWidth="1"/>
    <col min="9718" max="9718" width="15.25" style="12" customWidth="1"/>
    <col min="9719" max="9719" width="16.125" style="12" customWidth="1"/>
    <col min="9720" max="9720" width="8.75" style="12"/>
    <col min="9721" max="9721" width="20.875" style="12" customWidth="1"/>
    <col min="9722" max="9969" width="8.75" style="12"/>
    <col min="9970" max="9970" width="4.75" style="12" customWidth="1"/>
    <col min="9971" max="9971" width="48.25" style="12" customWidth="1"/>
    <col min="9972" max="9972" width="17.125" style="12" customWidth="1"/>
    <col min="9973" max="9973" width="36.375" style="12" customWidth="1"/>
    <col min="9974" max="9974" width="15.25" style="12" customWidth="1"/>
    <col min="9975" max="9975" width="16.125" style="12" customWidth="1"/>
    <col min="9976" max="9976" width="8.75" style="12"/>
    <col min="9977" max="9977" width="20.875" style="12" customWidth="1"/>
    <col min="9978" max="10225" width="8.75" style="12"/>
    <col min="10226" max="10226" width="4.75" style="12" customWidth="1"/>
    <col min="10227" max="10227" width="48.25" style="12" customWidth="1"/>
    <col min="10228" max="10228" width="17.125" style="12" customWidth="1"/>
    <col min="10229" max="10229" width="36.375" style="12" customWidth="1"/>
    <col min="10230" max="10230" width="15.25" style="12" customWidth="1"/>
    <col min="10231" max="10231" width="16.125" style="12" customWidth="1"/>
    <col min="10232" max="10232" width="8.75" style="12"/>
    <col min="10233" max="10233" width="20.875" style="12" customWidth="1"/>
    <col min="10234" max="10481" width="8.75" style="12"/>
    <col min="10482" max="10482" width="4.75" style="12" customWidth="1"/>
    <col min="10483" max="10483" width="48.25" style="12" customWidth="1"/>
    <col min="10484" max="10484" width="17.125" style="12" customWidth="1"/>
    <col min="10485" max="10485" width="36.375" style="12" customWidth="1"/>
    <col min="10486" max="10486" width="15.25" style="12" customWidth="1"/>
    <col min="10487" max="10487" width="16.125" style="12" customWidth="1"/>
    <col min="10488" max="10488" width="8.75" style="12"/>
    <col min="10489" max="10489" width="20.875" style="12" customWidth="1"/>
    <col min="10490" max="10737" width="8.75" style="12"/>
    <col min="10738" max="10738" width="4.75" style="12" customWidth="1"/>
    <col min="10739" max="10739" width="48.25" style="12" customWidth="1"/>
    <col min="10740" max="10740" width="17.125" style="12" customWidth="1"/>
    <col min="10741" max="10741" width="36.375" style="12" customWidth="1"/>
    <col min="10742" max="10742" width="15.25" style="12" customWidth="1"/>
    <col min="10743" max="10743" width="16.125" style="12" customWidth="1"/>
    <col min="10744" max="10744" width="8.75" style="12"/>
    <col min="10745" max="10745" width="20.875" style="12" customWidth="1"/>
    <col min="10746" max="10993" width="8.75" style="12"/>
    <col min="10994" max="10994" width="4.75" style="12" customWidth="1"/>
    <col min="10995" max="10995" width="48.25" style="12" customWidth="1"/>
    <col min="10996" max="10996" width="17.125" style="12" customWidth="1"/>
    <col min="10997" max="10997" width="36.375" style="12" customWidth="1"/>
    <col min="10998" max="10998" width="15.25" style="12" customWidth="1"/>
    <col min="10999" max="10999" width="16.125" style="12" customWidth="1"/>
    <col min="11000" max="11000" width="8.75" style="12"/>
    <col min="11001" max="11001" width="20.875" style="12" customWidth="1"/>
    <col min="11002" max="11249" width="8.75" style="12"/>
    <col min="11250" max="11250" width="4.75" style="12" customWidth="1"/>
    <col min="11251" max="11251" width="48.25" style="12" customWidth="1"/>
    <col min="11252" max="11252" width="17.125" style="12" customWidth="1"/>
    <col min="11253" max="11253" width="36.375" style="12" customWidth="1"/>
    <col min="11254" max="11254" width="15.25" style="12" customWidth="1"/>
    <col min="11255" max="11255" width="16.125" style="12" customWidth="1"/>
    <col min="11256" max="11256" width="8.75" style="12"/>
    <col min="11257" max="11257" width="20.875" style="12" customWidth="1"/>
    <col min="11258" max="11505" width="8.75" style="12"/>
    <col min="11506" max="11506" width="4.75" style="12" customWidth="1"/>
    <col min="11507" max="11507" width="48.25" style="12" customWidth="1"/>
    <col min="11508" max="11508" width="17.125" style="12" customWidth="1"/>
    <col min="11509" max="11509" width="36.375" style="12" customWidth="1"/>
    <col min="11510" max="11510" width="15.25" style="12" customWidth="1"/>
    <col min="11511" max="11511" width="16.125" style="12" customWidth="1"/>
    <col min="11512" max="11512" width="8.75" style="12"/>
    <col min="11513" max="11513" width="20.875" style="12" customWidth="1"/>
    <col min="11514" max="11761" width="8.75" style="12"/>
    <col min="11762" max="11762" width="4.75" style="12" customWidth="1"/>
    <col min="11763" max="11763" width="48.25" style="12" customWidth="1"/>
    <col min="11764" max="11764" width="17.125" style="12" customWidth="1"/>
    <col min="11765" max="11765" width="36.375" style="12" customWidth="1"/>
    <col min="11766" max="11766" width="15.25" style="12" customWidth="1"/>
    <col min="11767" max="11767" width="16.125" style="12" customWidth="1"/>
    <col min="11768" max="11768" width="8.75" style="12"/>
    <col min="11769" max="11769" width="20.875" style="12" customWidth="1"/>
    <col min="11770" max="12017" width="8.75" style="12"/>
    <col min="12018" max="12018" width="4.75" style="12" customWidth="1"/>
    <col min="12019" max="12019" width="48.25" style="12" customWidth="1"/>
    <col min="12020" max="12020" width="17.125" style="12" customWidth="1"/>
    <col min="12021" max="12021" width="36.375" style="12" customWidth="1"/>
    <col min="12022" max="12022" width="15.25" style="12" customWidth="1"/>
    <col min="12023" max="12023" width="16.125" style="12" customWidth="1"/>
    <col min="12024" max="12024" width="8.75" style="12"/>
    <col min="12025" max="12025" width="20.875" style="12" customWidth="1"/>
    <col min="12026" max="12273" width="8.75" style="12"/>
    <col min="12274" max="12274" width="4.75" style="12" customWidth="1"/>
    <col min="12275" max="12275" width="48.25" style="12" customWidth="1"/>
    <col min="12276" max="12276" width="17.125" style="12" customWidth="1"/>
    <col min="12277" max="12277" width="36.375" style="12" customWidth="1"/>
    <col min="12278" max="12278" width="15.25" style="12" customWidth="1"/>
    <col min="12279" max="12279" width="16.125" style="12" customWidth="1"/>
    <col min="12280" max="12280" width="8.75" style="12"/>
    <col min="12281" max="12281" width="20.875" style="12" customWidth="1"/>
    <col min="12282" max="12529" width="8.75" style="12"/>
    <col min="12530" max="12530" width="4.75" style="12" customWidth="1"/>
    <col min="12531" max="12531" width="48.25" style="12" customWidth="1"/>
    <col min="12532" max="12532" width="17.125" style="12" customWidth="1"/>
    <col min="12533" max="12533" width="36.375" style="12" customWidth="1"/>
    <col min="12534" max="12534" width="15.25" style="12" customWidth="1"/>
    <col min="12535" max="12535" width="16.125" style="12" customWidth="1"/>
    <col min="12536" max="12536" width="8.75" style="12"/>
    <col min="12537" max="12537" width="20.875" style="12" customWidth="1"/>
    <col min="12538" max="12785" width="8.75" style="12"/>
    <col min="12786" max="12786" width="4.75" style="12" customWidth="1"/>
    <col min="12787" max="12787" width="48.25" style="12" customWidth="1"/>
    <col min="12788" max="12788" width="17.125" style="12" customWidth="1"/>
    <col min="12789" max="12789" width="36.375" style="12" customWidth="1"/>
    <col min="12790" max="12790" width="15.25" style="12" customWidth="1"/>
    <col min="12791" max="12791" width="16.125" style="12" customWidth="1"/>
    <col min="12792" max="12792" width="8.75" style="12"/>
    <col min="12793" max="12793" width="20.875" style="12" customWidth="1"/>
    <col min="12794" max="13041" width="8.75" style="12"/>
    <col min="13042" max="13042" width="4.75" style="12" customWidth="1"/>
    <col min="13043" max="13043" width="48.25" style="12" customWidth="1"/>
    <col min="13044" max="13044" width="17.125" style="12" customWidth="1"/>
    <col min="13045" max="13045" width="36.375" style="12" customWidth="1"/>
    <col min="13046" max="13046" width="15.25" style="12" customWidth="1"/>
    <col min="13047" max="13047" width="16.125" style="12" customWidth="1"/>
    <col min="13048" max="13048" width="8.75" style="12"/>
    <col min="13049" max="13049" width="20.875" style="12" customWidth="1"/>
    <col min="13050" max="13297" width="8.75" style="12"/>
    <col min="13298" max="13298" width="4.75" style="12" customWidth="1"/>
    <col min="13299" max="13299" width="48.25" style="12" customWidth="1"/>
    <col min="13300" max="13300" width="17.125" style="12" customWidth="1"/>
    <col min="13301" max="13301" width="36.375" style="12" customWidth="1"/>
    <col min="13302" max="13302" width="15.25" style="12" customWidth="1"/>
    <col min="13303" max="13303" width="16.125" style="12" customWidth="1"/>
    <col min="13304" max="13304" width="8.75" style="12"/>
    <col min="13305" max="13305" width="20.875" style="12" customWidth="1"/>
    <col min="13306" max="13553" width="8.75" style="12"/>
    <col min="13554" max="13554" width="4.75" style="12" customWidth="1"/>
    <col min="13555" max="13555" width="48.25" style="12" customWidth="1"/>
    <col min="13556" max="13556" width="17.125" style="12" customWidth="1"/>
    <col min="13557" max="13557" width="36.375" style="12" customWidth="1"/>
    <col min="13558" max="13558" width="15.25" style="12" customWidth="1"/>
    <col min="13559" max="13559" width="16.125" style="12" customWidth="1"/>
    <col min="13560" max="13560" width="8.75" style="12"/>
    <col min="13561" max="13561" width="20.875" style="12" customWidth="1"/>
    <col min="13562" max="13809" width="8.75" style="12"/>
    <col min="13810" max="13810" width="4.75" style="12" customWidth="1"/>
    <col min="13811" max="13811" width="48.25" style="12" customWidth="1"/>
    <col min="13812" max="13812" width="17.125" style="12" customWidth="1"/>
    <col min="13813" max="13813" width="36.375" style="12" customWidth="1"/>
    <col min="13814" max="13814" width="15.25" style="12" customWidth="1"/>
    <col min="13815" max="13815" width="16.125" style="12" customWidth="1"/>
    <col min="13816" max="13816" width="8.75" style="12"/>
    <col min="13817" max="13817" width="20.875" style="12" customWidth="1"/>
    <col min="13818" max="14065" width="8.75" style="12"/>
    <col min="14066" max="14066" width="4.75" style="12" customWidth="1"/>
    <col min="14067" max="14067" width="48.25" style="12" customWidth="1"/>
    <col min="14068" max="14068" width="17.125" style="12" customWidth="1"/>
    <col min="14069" max="14069" width="36.375" style="12" customWidth="1"/>
    <col min="14070" max="14070" width="15.25" style="12" customWidth="1"/>
    <col min="14071" max="14071" width="16.125" style="12" customWidth="1"/>
    <col min="14072" max="14072" width="8.75" style="12"/>
    <col min="14073" max="14073" width="20.875" style="12" customWidth="1"/>
    <col min="14074" max="14321" width="8.75" style="12"/>
    <col min="14322" max="14322" width="4.75" style="12" customWidth="1"/>
    <col min="14323" max="14323" width="48.25" style="12" customWidth="1"/>
    <col min="14324" max="14324" width="17.125" style="12" customWidth="1"/>
    <col min="14325" max="14325" width="36.375" style="12" customWidth="1"/>
    <col min="14326" max="14326" width="15.25" style="12" customWidth="1"/>
    <col min="14327" max="14327" width="16.125" style="12" customWidth="1"/>
    <col min="14328" max="14328" width="8.75" style="12"/>
    <col min="14329" max="14329" width="20.875" style="12" customWidth="1"/>
    <col min="14330" max="14577" width="8.75" style="12"/>
    <col min="14578" max="14578" width="4.75" style="12" customWidth="1"/>
    <col min="14579" max="14579" width="48.25" style="12" customWidth="1"/>
    <col min="14580" max="14580" width="17.125" style="12" customWidth="1"/>
    <col min="14581" max="14581" width="36.375" style="12" customWidth="1"/>
    <col min="14582" max="14582" width="15.25" style="12" customWidth="1"/>
    <col min="14583" max="14583" width="16.125" style="12" customWidth="1"/>
    <col min="14584" max="14584" width="8.75" style="12"/>
    <col min="14585" max="14585" width="20.875" style="12" customWidth="1"/>
    <col min="14586" max="14833" width="8.75" style="12"/>
    <col min="14834" max="14834" width="4.75" style="12" customWidth="1"/>
    <col min="14835" max="14835" width="48.25" style="12" customWidth="1"/>
    <col min="14836" max="14836" width="17.125" style="12" customWidth="1"/>
    <col min="14837" max="14837" width="36.375" style="12" customWidth="1"/>
    <col min="14838" max="14838" width="15.25" style="12" customWidth="1"/>
    <col min="14839" max="14839" width="16.125" style="12" customWidth="1"/>
    <col min="14840" max="14840" width="8.75" style="12"/>
    <col min="14841" max="14841" width="20.875" style="12" customWidth="1"/>
    <col min="14842" max="15089" width="8.75" style="12"/>
    <col min="15090" max="15090" width="4.75" style="12" customWidth="1"/>
    <col min="15091" max="15091" width="48.25" style="12" customWidth="1"/>
    <col min="15092" max="15092" width="17.125" style="12" customWidth="1"/>
    <col min="15093" max="15093" width="36.375" style="12" customWidth="1"/>
    <col min="15094" max="15094" width="15.25" style="12" customWidth="1"/>
    <col min="15095" max="15095" width="16.125" style="12" customWidth="1"/>
    <col min="15096" max="15096" width="8.75" style="12"/>
    <col min="15097" max="15097" width="20.875" style="12" customWidth="1"/>
    <col min="15098" max="15345" width="8.75" style="12"/>
    <col min="15346" max="15346" width="4.75" style="12" customWidth="1"/>
    <col min="15347" max="15347" width="48.25" style="12" customWidth="1"/>
    <col min="15348" max="15348" width="17.125" style="12" customWidth="1"/>
    <col min="15349" max="15349" width="36.375" style="12" customWidth="1"/>
    <col min="15350" max="15350" width="15.25" style="12" customWidth="1"/>
    <col min="15351" max="15351" width="16.125" style="12" customWidth="1"/>
    <col min="15352" max="15352" width="8.75" style="12"/>
    <col min="15353" max="15353" width="20.875" style="12" customWidth="1"/>
    <col min="15354" max="15601" width="8.75" style="12"/>
    <col min="15602" max="15602" width="4.75" style="12" customWidth="1"/>
    <col min="15603" max="15603" width="48.25" style="12" customWidth="1"/>
    <col min="15604" max="15604" width="17.125" style="12" customWidth="1"/>
    <col min="15605" max="15605" width="36.375" style="12" customWidth="1"/>
    <col min="15606" max="15606" width="15.25" style="12" customWidth="1"/>
    <col min="15607" max="15607" width="16.125" style="12" customWidth="1"/>
    <col min="15608" max="15608" width="8.75" style="12"/>
    <col min="15609" max="15609" width="20.875" style="12" customWidth="1"/>
    <col min="15610" max="15857" width="8.75" style="12"/>
    <col min="15858" max="15858" width="4.75" style="12" customWidth="1"/>
    <col min="15859" max="15859" width="48.25" style="12" customWidth="1"/>
    <col min="15860" max="15860" width="17.125" style="12" customWidth="1"/>
    <col min="15861" max="15861" width="36.375" style="12" customWidth="1"/>
    <col min="15862" max="15862" width="15.25" style="12" customWidth="1"/>
    <col min="15863" max="15863" width="16.125" style="12" customWidth="1"/>
    <col min="15864" max="15864" width="8.75" style="12"/>
    <col min="15865" max="15865" width="20.875" style="12" customWidth="1"/>
    <col min="15866" max="16113" width="8.75" style="12"/>
    <col min="16114" max="16114" width="4.75" style="12" customWidth="1"/>
    <col min="16115" max="16115" width="48.25" style="12" customWidth="1"/>
    <col min="16116" max="16116" width="17.125" style="12" customWidth="1"/>
    <col min="16117" max="16117" width="36.375" style="12" customWidth="1"/>
    <col min="16118" max="16118" width="15.25" style="12" customWidth="1"/>
    <col min="16119" max="16119" width="16.125" style="12" customWidth="1"/>
    <col min="16120" max="16120" width="8.75" style="12"/>
    <col min="16121" max="16121" width="20.875" style="12" customWidth="1"/>
    <col min="16122" max="16384" width="8.75" style="12"/>
  </cols>
  <sheetData>
    <row r="1" spans="1:8" s="75" customFormat="1" ht="18.75" customHeight="1" x14ac:dyDescent="0.25">
      <c r="A1" s="294" t="str">
        <f>'Biểu 5'!A1</f>
        <v>UBND PHƯỜNG ĐỨC XUÂN</v>
      </c>
      <c r="B1" s="294"/>
      <c r="C1" s="892"/>
      <c r="D1" s="892"/>
      <c r="E1" s="1121" t="s">
        <v>841</v>
      </c>
    </row>
    <row r="2" spans="1:8" ht="18.75" customHeight="1" x14ac:dyDescent="0.2">
      <c r="A2" s="1245" t="s">
        <v>996</v>
      </c>
      <c r="B2" s="1245"/>
      <c r="C2" s="1245"/>
      <c r="D2" s="1245"/>
      <c r="E2" s="1245"/>
    </row>
    <row r="3" spans="1:8" ht="27.75" customHeight="1" x14ac:dyDescent="0.2">
      <c r="A3" s="1246" t="str">
        <f>'Biểu 5'!A4:D4</f>
        <v>(Kèm theo Quyết định số           /QĐ-UBND ngày 31 tháng 12 năm 2025 của UBND phường Đức Xuân)</v>
      </c>
      <c r="B3" s="1246"/>
      <c r="C3" s="1246"/>
      <c r="D3" s="1246"/>
      <c r="E3" s="1246"/>
    </row>
    <row r="4" spans="1:8" ht="23.25" customHeight="1" x14ac:dyDescent="0.2">
      <c r="E4" s="1121" t="s">
        <v>329</v>
      </c>
    </row>
    <row r="5" spans="1:8" ht="24" customHeight="1" x14ac:dyDescent="0.2">
      <c r="A5" s="392" t="s">
        <v>297</v>
      </c>
      <c r="B5" s="392" t="s">
        <v>604</v>
      </c>
      <c r="C5" s="393" t="s">
        <v>298</v>
      </c>
      <c r="D5" s="393" t="s">
        <v>605</v>
      </c>
      <c r="E5" s="392" t="s">
        <v>299</v>
      </c>
    </row>
    <row r="6" spans="1:8" ht="21.75" customHeight="1" x14ac:dyDescent="0.2">
      <c r="A6" s="1122"/>
      <c r="B6" s="1122" t="s">
        <v>71</v>
      </c>
      <c r="C6" s="394">
        <f>C7+C13+C22</f>
        <v>14390</v>
      </c>
      <c r="D6" s="394"/>
      <c r="E6" s="298"/>
      <c r="H6" s="665"/>
    </row>
    <row r="7" spans="1:8" ht="25.5" customHeight="1" x14ac:dyDescent="0.2">
      <c r="A7" s="1122" t="s">
        <v>8</v>
      </c>
      <c r="B7" s="396" t="s">
        <v>606</v>
      </c>
      <c r="C7" s="340">
        <f>C8+C11+C12</f>
        <v>9500</v>
      </c>
      <c r="D7" s="340"/>
      <c r="E7" s="917"/>
      <c r="H7" s="663"/>
    </row>
    <row r="8" spans="1:8" ht="26.25" customHeight="1" x14ac:dyDescent="0.2">
      <c r="A8" s="298">
        <v>1</v>
      </c>
      <c r="B8" s="397" t="s">
        <v>607</v>
      </c>
      <c r="C8" s="341">
        <f>SUM(C9:C10)</f>
        <v>6800</v>
      </c>
      <c r="D8" s="1247" t="s">
        <v>880</v>
      </c>
      <c r="E8" s="1122"/>
    </row>
    <row r="9" spans="1:8" ht="23.25" customHeight="1" x14ac:dyDescent="0.2">
      <c r="A9" s="398" t="s">
        <v>276</v>
      </c>
      <c r="B9" s="399" t="s">
        <v>301</v>
      </c>
      <c r="C9" s="920">
        <v>5400</v>
      </c>
      <c r="D9" s="1248"/>
      <c r="E9" s="1123"/>
    </row>
    <row r="10" spans="1:8" ht="23.25" customHeight="1" x14ac:dyDescent="0.2">
      <c r="A10" s="398" t="s">
        <v>277</v>
      </c>
      <c r="B10" s="399" t="s">
        <v>608</v>
      </c>
      <c r="C10" s="920">
        <v>1400</v>
      </c>
      <c r="D10" s="1248"/>
      <c r="E10" s="1123"/>
    </row>
    <row r="11" spans="1:8" s="242" customFormat="1" ht="23.25" customHeight="1" x14ac:dyDescent="0.2">
      <c r="A11" s="298">
        <v>2</v>
      </c>
      <c r="B11" s="397" t="s">
        <v>609</v>
      </c>
      <c r="C11" s="914">
        <v>700</v>
      </c>
      <c r="D11" s="1248"/>
      <c r="E11" s="918"/>
    </row>
    <row r="12" spans="1:8" s="242" customFormat="1" ht="26.25" customHeight="1" x14ac:dyDescent="0.2">
      <c r="A12" s="667">
        <v>3</v>
      </c>
      <c r="B12" s="401" t="s">
        <v>874</v>
      </c>
      <c r="C12" s="666">
        <v>2000</v>
      </c>
      <c r="D12" s="1248"/>
      <c r="E12" s="919"/>
    </row>
    <row r="13" spans="1:8" ht="27" customHeight="1" x14ac:dyDescent="0.2">
      <c r="A13" s="1122" t="s">
        <v>10</v>
      </c>
      <c r="B13" s="395" t="s">
        <v>909</v>
      </c>
      <c r="C13" s="915">
        <f>SUM(C14:C21)</f>
        <v>1950</v>
      </c>
      <c r="D13" s="1248"/>
      <c r="E13" s="1122"/>
    </row>
    <row r="14" spans="1:8" ht="27" customHeight="1" x14ac:dyDescent="0.2">
      <c r="A14" s="298">
        <v>1</v>
      </c>
      <c r="B14" s="397" t="s">
        <v>983</v>
      </c>
      <c r="C14" s="662">
        <v>300</v>
      </c>
      <c r="D14" s="1248"/>
      <c r="E14" s="664"/>
      <c r="G14" s="1118"/>
    </row>
    <row r="15" spans="1:8" ht="28.5" customHeight="1" x14ac:dyDescent="0.2">
      <c r="A15" s="298">
        <v>2</v>
      </c>
      <c r="B15" s="400" t="s">
        <v>987</v>
      </c>
      <c r="C15" s="662">
        <v>200</v>
      </c>
      <c r="D15" s="1248"/>
      <c r="E15" s="664"/>
    </row>
    <row r="16" spans="1:8" ht="28.5" customHeight="1" x14ac:dyDescent="0.2">
      <c r="A16" s="298">
        <v>3</v>
      </c>
      <c r="B16" s="400" t="s">
        <v>999</v>
      </c>
      <c r="C16" s="662">
        <v>200</v>
      </c>
      <c r="D16" s="1248"/>
      <c r="E16" s="664"/>
    </row>
    <row r="17" spans="1:8" ht="29.25" customHeight="1" x14ac:dyDescent="0.2">
      <c r="A17" s="298">
        <v>4</v>
      </c>
      <c r="B17" s="401" t="s">
        <v>984</v>
      </c>
      <c r="C17" s="662">
        <v>50</v>
      </c>
      <c r="D17" s="1248"/>
      <c r="E17" s="916"/>
    </row>
    <row r="18" spans="1:8" ht="29.25" customHeight="1" x14ac:dyDescent="0.2">
      <c r="A18" s="298">
        <v>5</v>
      </c>
      <c r="B18" s="401" t="s">
        <v>985</v>
      </c>
      <c r="C18" s="662">
        <v>50</v>
      </c>
      <c r="D18" s="1248"/>
      <c r="E18" s="916"/>
    </row>
    <row r="19" spans="1:8" ht="29.25" customHeight="1" x14ac:dyDescent="0.2">
      <c r="A19" s="298">
        <v>6</v>
      </c>
      <c r="B19" s="401" t="s">
        <v>986</v>
      </c>
      <c r="C19" s="662">
        <v>50</v>
      </c>
      <c r="D19" s="1248"/>
      <c r="E19" s="916"/>
    </row>
    <row r="20" spans="1:8" ht="29.25" customHeight="1" x14ac:dyDescent="0.2">
      <c r="A20" s="298">
        <v>7</v>
      </c>
      <c r="B20" s="397" t="s">
        <v>997</v>
      </c>
      <c r="C20" s="662">
        <v>500</v>
      </c>
      <c r="D20" s="1248"/>
      <c r="E20" s="916"/>
    </row>
    <row r="21" spans="1:8" ht="29.25" customHeight="1" x14ac:dyDescent="0.2">
      <c r="A21" s="298">
        <v>8</v>
      </c>
      <c r="B21" s="397" t="s">
        <v>998</v>
      </c>
      <c r="C21" s="662">
        <v>600</v>
      </c>
      <c r="D21" s="1249"/>
      <c r="E21" s="916"/>
    </row>
    <row r="22" spans="1:8" ht="25.5" customHeight="1" x14ac:dyDescent="0.2">
      <c r="A22" s="1122" t="s">
        <v>10</v>
      </c>
      <c r="B22" s="396" t="s">
        <v>508</v>
      </c>
      <c r="C22" s="340">
        <v>2940</v>
      </c>
      <c r="D22" s="910" t="s">
        <v>910</v>
      </c>
      <c r="E22" s="392"/>
      <c r="H22" s="663"/>
    </row>
  </sheetData>
  <mergeCells count="3">
    <mergeCell ref="A2:E2"/>
    <mergeCell ref="A3:E3"/>
    <mergeCell ref="D8:D21"/>
  </mergeCells>
  <printOptions horizontalCentered="1"/>
  <pageMargins left="0.53740157499999996" right="0.34055118099999998" top="0.45866141700000002" bottom="0.5" header="0.31496062992126" footer="0.31496062992126"/>
  <pageSetup paperSize="9" scale="84" firstPageNumber="78" orientation="landscape" useFirstPageNumber="1" r:id="rId1"/>
  <colBreaks count="2" manualBreakCount="2">
    <brk id="5" max="48" man="1"/>
    <brk id="8" max="48" man="1"/>
  </colBreaks>
</worksheet>
</file>

<file path=xl/worksheets/sheet1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election activeCell="A4" sqref="A4:K4"/>
    </sheetView>
  </sheetViews>
  <sheetFormatPr defaultRowHeight="15.75" x14ac:dyDescent="0.25"/>
  <cols>
    <col min="1" max="1" width="4.25" customWidth="1"/>
    <col min="2" max="2" width="21.875" customWidth="1"/>
    <col min="3" max="3" width="9.625" style="980" customWidth="1"/>
    <col min="4" max="4" width="9.625" style="980" hidden="1" customWidth="1"/>
    <col min="5" max="7" width="10" style="981" hidden="1" customWidth="1"/>
    <col min="8" max="8" width="10" style="981" customWidth="1"/>
    <col min="9" max="9" width="9.5" style="982" customWidth="1"/>
    <col min="10" max="10" width="10.75" style="983" customWidth="1"/>
    <col min="11" max="11" width="11.625" style="984" customWidth="1"/>
    <col min="12" max="12" width="11" style="985" hidden="1" customWidth="1"/>
    <col min="13" max="13" width="8.375" hidden="1" customWidth="1"/>
    <col min="14" max="14" width="11.875" customWidth="1"/>
    <col min="15" max="15" width="8" customWidth="1"/>
    <col min="257" max="257" width="4.25" customWidth="1"/>
    <col min="258" max="258" width="21.875" customWidth="1"/>
    <col min="259" max="259" width="9.625" customWidth="1"/>
    <col min="260" max="263" width="0" hidden="1" customWidth="1"/>
    <col min="264" max="264" width="10" customWidth="1"/>
    <col min="265" max="265" width="9.5" customWidth="1"/>
    <col min="266" max="266" width="10.75" customWidth="1"/>
    <col min="267" max="267" width="11.625" customWidth="1"/>
    <col min="268" max="269" width="0" hidden="1" customWidth="1"/>
    <col min="270" max="270" width="11.875" customWidth="1"/>
    <col min="271" max="271" width="8" customWidth="1"/>
    <col min="513" max="513" width="4.25" customWidth="1"/>
    <col min="514" max="514" width="21.875" customWidth="1"/>
    <col min="515" max="515" width="9.625" customWidth="1"/>
    <col min="516" max="519" width="0" hidden="1" customWidth="1"/>
    <col min="520" max="520" width="10" customWidth="1"/>
    <col min="521" max="521" width="9.5" customWidth="1"/>
    <col min="522" max="522" width="10.75" customWidth="1"/>
    <col min="523" max="523" width="11.625" customWidth="1"/>
    <col min="524" max="525" width="0" hidden="1" customWidth="1"/>
    <col min="526" max="526" width="11.875" customWidth="1"/>
    <col min="527" max="527" width="8" customWidth="1"/>
    <col min="769" max="769" width="4.25" customWidth="1"/>
    <col min="770" max="770" width="21.875" customWidth="1"/>
    <col min="771" max="771" width="9.625" customWidth="1"/>
    <col min="772" max="775" width="0" hidden="1" customWidth="1"/>
    <col min="776" max="776" width="10" customWidth="1"/>
    <col min="777" max="777" width="9.5" customWidth="1"/>
    <col min="778" max="778" width="10.75" customWidth="1"/>
    <col min="779" max="779" width="11.625" customWidth="1"/>
    <col min="780" max="781" width="0" hidden="1" customWidth="1"/>
    <col min="782" max="782" width="11.875" customWidth="1"/>
    <col min="783" max="783" width="8" customWidth="1"/>
    <col min="1025" max="1025" width="4.25" customWidth="1"/>
    <col min="1026" max="1026" width="21.875" customWidth="1"/>
    <col min="1027" max="1027" width="9.625" customWidth="1"/>
    <col min="1028" max="1031" width="0" hidden="1" customWidth="1"/>
    <col min="1032" max="1032" width="10" customWidth="1"/>
    <col min="1033" max="1033" width="9.5" customWidth="1"/>
    <col min="1034" max="1034" width="10.75" customWidth="1"/>
    <col min="1035" max="1035" width="11.625" customWidth="1"/>
    <col min="1036" max="1037" width="0" hidden="1" customWidth="1"/>
    <col min="1038" max="1038" width="11.875" customWidth="1"/>
    <col min="1039" max="1039" width="8" customWidth="1"/>
    <col min="1281" max="1281" width="4.25" customWidth="1"/>
    <col min="1282" max="1282" width="21.875" customWidth="1"/>
    <col min="1283" max="1283" width="9.625" customWidth="1"/>
    <col min="1284" max="1287" width="0" hidden="1" customWidth="1"/>
    <col min="1288" max="1288" width="10" customWidth="1"/>
    <col min="1289" max="1289" width="9.5" customWidth="1"/>
    <col min="1290" max="1290" width="10.75" customWidth="1"/>
    <col min="1291" max="1291" width="11.625" customWidth="1"/>
    <col min="1292" max="1293" width="0" hidden="1" customWidth="1"/>
    <col min="1294" max="1294" width="11.875" customWidth="1"/>
    <col min="1295" max="1295" width="8" customWidth="1"/>
    <col min="1537" max="1537" width="4.25" customWidth="1"/>
    <col min="1538" max="1538" width="21.875" customWidth="1"/>
    <col min="1539" max="1539" width="9.625" customWidth="1"/>
    <col min="1540" max="1543" width="0" hidden="1" customWidth="1"/>
    <col min="1544" max="1544" width="10" customWidth="1"/>
    <col min="1545" max="1545" width="9.5" customWidth="1"/>
    <col min="1546" max="1546" width="10.75" customWidth="1"/>
    <col min="1547" max="1547" width="11.625" customWidth="1"/>
    <col min="1548" max="1549" width="0" hidden="1" customWidth="1"/>
    <col min="1550" max="1550" width="11.875" customWidth="1"/>
    <col min="1551" max="1551" width="8" customWidth="1"/>
    <col min="1793" max="1793" width="4.25" customWidth="1"/>
    <col min="1794" max="1794" width="21.875" customWidth="1"/>
    <col min="1795" max="1795" width="9.625" customWidth="1"/>
    <col min="1796" max="1799" width="0" hidden="1" customWidth="1"/>
    <col min="1800" max="1800" width="10" customWidth="1"/>
    <col min="1801" max="1801" width="9.5" customWidth="1"/>
    <col min="1802" max="1802" width="10.75" customWidth="1"/>
    <col min="1803" max="1803" width="11.625" customWidth="1"/>
    <col min="1804" max="1805" width="0" hidden="1" customWidth="1"/>
    <col min="1806" max="1806" width="11.875" customWidth="1"/>
    <col min="1807" max="1807" width="8" customWidth="1"/>
    <col min="2049" max="2049" width="4.25" customWidth="1"/>
    <col min="2050" max="2050" width="21.875" customWidth="1"/>
    <col min="2051" max="2051" width="9.625" customWidth="1"/>
    <col min="2052" max="2055" width="0" hidden="1" customWidth="1"/>
    <col min="2056" max="2056" width="10" customWidth="1"/>
    <col min="2057" max="2057" width="9.5" customWidth="1"/>
    <col min="2058" max="2058" width="10.75" customWidth="1"/>
    <col min="2059" max="2059" width="11.625" customWidth="1"/>
    <col min="2060" max="2061" width="0" hidden="1" customWidth="1"/>
    <col min="2062" max="2062" width="11.875" customWidth="1"/>
    <col min="2063" max="2063" width="8" customWidth="1"/>
    <col min="2305" max="2305" width="4.25" customWidth="1"/>
    <col min="2306" max="2306" width="21.875" customWidth="1"/>
    <col min="2307" max="2307" width="9.625" customWidth="1"/>
    <col min="2308" max="2311" width="0" hidden="1" customWidth="1"/>
    <col min="2312" max="2312" width="10" customWidth="1"/>
    <col min="2313" max="2313" width="9.5" customWidth="1"/>
    <col min="2314" max="2314" width="10.75" customWidth="1"/>
    <col min="2315" max="2315" width="11.625" customWidth="1"/>
    <col min="2316" max="2317" width="0" hidden="1" customWidth="1"/>
    <col min="2318" max="2318" width="11.875" customWidth="1"/>
    <col min="2319" max="2319" width="8" customWidth="1"/>
    <col min="2561" max="2561" width="4.25" customWidth="1"/>
    <col min="2562" max="2562" width="21.875" customWidth="1"/>
    <col min="2563" max="2563" width="9.625" customWidth="1"/>
    <col min="2564" max="2567" width="0" hidden="1" customWidth="1"/>
    <col min="2568" max="2568" width="10" customWidth="1"/>
    <col min="2569" max="2569" width="9.5" customWidth="1"/>
    <col min="2570" max="2570" width="10.75" customWidth="1"/>
    <col min="2571" max="2571" width="11.625" customWidth="1"/>
    <col min="2572" max="2573" width="0" hidden="1" customWidth="1"/>
    <col min="2574" max="2574" width="11.875" customWidth="1"/>
    <col min="2575" max="2575" width="8" customWidth="1"/>
    <col min="2817" max="2817" width="4.25" customWidth="1"/>
    <col min="2818" max="2818" width="21.875" customWidth="1"/>
    <col min="2819" max="2819" width="9.625" customWidth="1"/>
    <col min="2820" max="2823" width="0" hidden="1" customWidth="1"/>
    <col min="2824" max="2824" width="10" customWidth="1"/>
    <col min="2825" max="2825" width="9.5" customWidth="1"/>
    <col min="2826" max="2826" width="10.75" customWidth="1"/>
    <col min="2827" max="2827" width="11.625" customWidth="1"/>
    <col min="2828" max="2829" width="0" hidden="1" customWidth="1"/>
    <col min="2830" max="2830" width="11.875" customWidth="1"/>
    <col min="2831" max="2831" width="8" customWidth="1"/>
    <col min="3073" max="3073" width="4.25" customWidth="1"/>
    <col min="3074" max="3074" width="21.875" customWidth="1"/>
    <col min="3075" max="3075" width="9.625" customWidth="1"/>
    <col min="3076" max="3079" width="0" hidden="1" customWidth="1"/>
    <col min="3080" max="3080" width="10" customWidth="1"/>
    <col min="3081" max="3081" width="9.5" customWidth="1"/>
    <col min="3082" max="3082" width="10.75" customWidth="1"/>
    <col min="3083" max="3083" width="11.625" customWidth="1"/>
    <col min="3084" max="3085" width="0" hidden="1" customWidth="1"/>
    <col min="3086" max="3086" width="11.875" customWidth="1"/>
    <col min="3087" max="3087" width="8" customWidth="1"/>
    <col min="3329" max="3329" width="4.25" customWidth="1"/>
    <col min="3330" max="3330" width="21.875" customWidth="1"/>
    <col min="3331" max="3331" width="9.625" customWidth="1"/>
    <col min="3332" max="3335" width="0" hidden="1" customWidth="1"/>
    <col min="3336" max="3336" width="10" customWidth="1"/>
    <col min="3337" max="3337" width="9.5" customWidth="1"/>
    <col min="3338" max="3338" width="10.75" customWidth="1"/>
    <col min="3339" max="3339" width="11.625" customWidth="1"/>
    <col min="3340" max="3341" width="0" hidden="1" customWidth="1"/>
    <col min="3342" max="3342" width="11.875" customWidth="1"/>
    <col min="3343" max="3343" width="8" customWidth="1"/>
    <col min="3585" max="3585" width="4.25" customWidth="1"/>
    <col min="3586" max="3586" width="21.875" customWidth="1"/>
    <col min="3587" max="3587" width="9.625" customWidth="1"/>
    <col min="3588" max="3591" width="0" hidden="1" customWidth="1"/>
    <col min="3592" max="3592" width="10" customWidth="1"/>
    <col min="3593" max="3593" width="9.5" customWidth="1"/>
    <col min="3594" max="3594" width="10.75" customWidth="1"/>
    <col min="3595" max="3595" width="11.625" customWidth="1"/>
    <col min="3596" max="3597" width="0" hidden="1" customWidth="1"/>
    <col min="3598" max="3598" width="11.875" customWidth="1"/>
    <col min="3599" max="3599" width="8" customWidth="1"/>
    <col min="3841" max="3841" width="4.25" customWidth="1"/>
    <col min="3842" max="3842" width="21.875" customWidth="1"/>
    <col min="3843" max="3843" width="9.625" customWidth="1"/>
    <col min="3844" max="3847" width="0" hidden="1" customWidth="1"/>
    <col min="3848" max="3848" width="10" customWidth="1"/>
    <col min="3849" max="3849" width="9.5" customWidth="1"/>
    <col min="3850" max="3850" width="10.75" customWidth="1"/>
    <col min="3851" max="3851" width="11.625" customWidth="1"/>
    <col min="3852" max="3853" width="0" hidden="1" customWidth="1"/>
    <col min="3854" max="3854" width="11.875" customWidth="1"/>
    <col min="3855" max="3855" width="8" customWidth="1"/>
    <col min="4097" max="4097" width="4.25" customWidth="1"/>
    <col min="4098" max="4098" width="21.875" customWidth="1"/>
    <col min="4099" max="4099" width="9.625" customWidth="1"/>
    <col min="4100" max="4103" width="0" hidden="1" customWidth="1"/>
    <col min="4104" max="4104" width="10" customWidth="1"/>
    <col min="4105" max="4105" width="9.5" customWidth="1"/>
    <col min="4106" max="4106" width="10.75" customWidth="1"/>
    <col min="4107" max="4107" width="11.625" customWidth="1"/>
    <col min="4108" max="4109" width="0" hidden="1" customWidth="1"/>
    <col min="4110" max="4110" width="11.875" customWidth="1"/>
    <col min="4111" max="4111" width="8" customWidth="1"/>
    <col min="4353" max="4353" width="4.25" customWidth="1"/>
    <col min="4354" max="4354" width="21.875" customWidth="1"/>
    <col min="4355" max="4355" width="9.625" customWidth="1"/>
    <col min="4356" max="4359" width="0" hidden="1" customWidth="1"/>
    <col min="4360" max="4360" width="10" customWidth="1"/>
    <col min="4361" max="4361" width="9.5" customWidth="1"/>
    <col min="4362" max="4362" width="10.75" customWidth="1"/>
    <col min="4363" max="4363" width="11.625" customWidth="1"/>
    <col min="4364" max="4365" width="0" hidden="1" customWidth="1"/>
    <col min="4366" max="4366" width="11.875" customWidth="1"/>
    <col min="4367" max="4367" width="8" customWidth="1"/>
    <col min="4609" max="4609" width="4.25" customWidth="1"/>
    <col min="4610" max="4610" width="21.875" customWidth="1"/>
    <col min="4611" max="4611" width="9.625" customWidth="1"/>
    <col min="4612" max="4615" width="0" hidden="1" customWidth="1"/>
    <col min="4616" max="4616" width="10" customWidth="1"/>
    <col min="4617" max="4617" width="9.5" customWidth="1"/>
    <col min="4618" max="4618" width="10.75" customWidth="1"/>
    <col min="4619" max="4619" width="11.625" customWidth="1"/>
    <col min="4620" max="4621" width="0" hidden="1" customWidth="1"/>
    <col min="4622" max="4622" width="11.875" customWidth="1"/>
    <col min="4623" max="4623" width="8" customWidth="1"/>
    <col min="4865" max="4865" width="4.25" customWidth="1"/>
    <col min="4866" max="4866" width="21.875" customWidth="1"/>
    <col min="4867" max="4867" width="9.625" customWidth="1"/>
    <col min="4868" max="4871" width="0" hidden="1" customWidth="1"/>
    <col min="4872" max="4872" width="10" customWidth="1"/>
    <col min="4873" max="4873" width="9.5" customWidth="1"/>
    <col min="4874" max="4874" width="10.75" customWidth="1"/>
    <col min="4875" max="4875" width="11.625" customWidth="1"/>
    <col min="4876" max="4877" width="0" hidden="1" customWidth="1"/>
    <col min="4878" max="4878" width="11.875" customWidth="1"/>
    <col min="4879" max="4879" width="8" customWidth="1"/>
    <col min="5121" max="5121" width="4.25" customWidth="1"/>
    <col min="5122" max="5122" width="21.875" customWidth="1"/>
    <col min="5123" max="5123" width="9.625" customWidth="1"/>
    <col min="5124" max="5127" width="0" hidden="1" customWidth="1"/>
    <col min="5128" max="5128" width="10" customWidth="1"/>
    <col min="5129" max="5129" width="9.5" customWidth="1"/>
    <col min="5130" max="5130" width="10.75" customWidth="1"/>
    <col min="5131" max="5131" width="11.625" customWidth="1"/>
    <col min="5132" max="5133" width="0" hidden="1" customWidth="1"/>
    <col min="5134" max="5134" width="11.875" customWidth="1"/>
    <col min="5135" max="5135" width="8" customWidth="1"/>
    <col min="5377" max="5377" width="4.25" customWidth="1"/>
    <col min="5378" max="5378" width="21.875" customWidth="1"/>
    <col min="5379" max="5379" width="9.625" customWidth="1"/>
    <col min="5380" max="5383" width="0" hidden="1" customWidth="1"/>
    <col min="5384" max="5384" width="10" customWidth="1"/>
    <col min="5385" max="5385" width="9.5" customWidth="1"/>
    <col min="5386" max="5386" width="10.75" customWidth="1"/>
    <col min="5387" max="5387" width="11.625" customWidth="1"/>
    <col min="5388" max="5389" width="0" hidden="1" customWidth="1"/>
    <col min="5390" max="5390" width="11.875" customWidth="1"/>
    <col min="5391" max="5391" width="8" customWidth="1"/>
    <col min="5633" max="5633" width="4.25" customWidth="1"/>
    <col min="5634" max="5634" width="21.875" customWidth="1"/>
    <col min="5635" max="5635" width="9.625" customWidth="1"/>
    <col min="5636" max="5639" width="0" hidden="1" customWidth="1"/>
    <col min="5640" max="5640" width="10" customWidth="1"/>
    <col min="5641" max="5641" width="9.5" customWidth="1"/>
    <col min="5642" max="5642" width="10.75" customWidth="1"/>
    <col min="5643" max="5643" width="11.625" customWidth="1"/>
    <col min="5644" max="5645" width="0" hidden="1" customWidth="1"/>
    <col min="5646" max="5646" width="11.875" customWidth="1"/>
    <col min="5647" max="5647" width="8" customWidth="1"/>
    <col min="5889" max="5889" width="4.25" customWidth="1"/>
    <col min="5890" max="5890" width="21.875" customWidth="1"/>
    <col min="5891" max="5891" width="9.625" customWidth="1"/>
    <col min="5892" max="5895" width="0" hidden="1" customWidth="1"/>
    <col min="5896" max="5896" width="10" customWidth="1"/>
    <col min="5897" max="5897" width="9.5" customWidth="1"/>
    <col min="5898" max="5898" width="10.75" customWidth="1"/>
    <col min="5899" max="5899" width="11.625" customWidth="1"/>
    <col min="5900" max="5901" width="0" hidden="1" customWidth="1"/>
    <col min="5902" max="5902" width="11.875" customWidth="1"/>
    <col min="5903" max="5903" width="8" customWidth="1"/>
    <col min="6145" max="6145" width="4.25" customWidth="1"/>
    <col min="6146" max="6146" width="21.875" customWidth="1"/>
    <col min="6147" max="6147" width="9.625" customWidth="1"/>
    <col min="6148" max="6151" width="0" hidden="1" customWidth="1"/>
    <col min="6152" max="6152" width="10" customWidth="1"/>
    <col min="6153" max="6153" width="9.5" customWidth="1"/>
    <col min="6154" max="6154" width="10.75" customWidth="1"/>
    <col min="6155" max="6155" width="11.625" customWidth="1"/>
    <col min="6156" max="6157" width="0" hidden="1" customWidth="1"/>
    <col min="6158" max="6158" width="11.875" customWidth="1"/>
    <col min="6159" max="6159" width="8" customWidth="1"/>
    <col min="6401" max="6401" width="4.25" customWidth="1"/>
    <col min="6402" max="6402" width="21.875" customWidth="1"/>
    <col min="6403" max="6403" width="9.625" customWidth="1"/>
    <col min="6404" max="6407" width="0" hidden="1" customWidth="1"/>
    <col min="6408" max="6408" width="10" customWidth="1"/>
    <col min="6409" max="6409" width="9.5" customWidth="1"/>
    <col min="6410" max="6410" width="10.75" customWidth="1"/>
    <col min="6411" max="6411" width="11.625" customWidth="1"/>
    <col min="6412" max="6413" width="0" hidden="1" customWidth="1"/>
    <col min="6414" max="6414" width="11.875" customWidth="1"/>
    <col min="6415" max="6415" width="8" customWidth="1"/>
    <col min="6657" max="6657" width="4.25" customWidth="1"/>
    <col min="6658" max="6658" width="21.875" customWidth="1"/>
    <col min="6659" max="6659" width="9.625" customWidth="1"/>
    <col min="6660" max="6663" width="0" hidden="1" customWidth="1"/>
    <col min="6664" max="6664" width="10" customWidth="1"/>
    <col min="6665" max="6665" width="9.5" customWidth="1"/>
    <col min="6666" max="6666" width="10.75" customWidth="1"/>
    <col min="6667" max="6667" width="11.625" customWidth="1"/>
    <col min="6668" max="6669" width="0" hidden="1" customWidth="1"/>
    <col min="6670" max="6670" width="11.875" customWidth="1"/>
    <col min="6671" max="6671" width="8" customWidth="1"/>
    <col min="6913" max="6913" width="4.25" customWidth="1"/>
    <col min="6914" max="6914" width="21.875" customWidth="1"/>
    <col min="6915" max="6915" width="9.625" customWidth="1"/>
    <col min="6916" max="6919" width="0" hidden="1" customWidth="1"/>
    <col min="6920" max="6920" width="10" customWidth="1"/>
    <col min="6921" max="6921" width="9.5" customWidth="1"/>
    <col min="6922" max="6922" width="10.75" customWidth="1"/>
    <col min="6923" max="6923" width="11.625" customWidth="1"/>
    <col min="6924" max="6925" width="0" hidden="1" customWidth="1"/>
    <col min="6926" max="6926" width="11.875" customWidth="1"/>
    <col min="6927" max="6927" width="8" customWidth="1"/>
    <col min="7169" max="7169" width="4.25" customWidth="1"/>
    <col min="7170" max="7170" width="21.875" customWidth="1"/>
    <col min="7171" max="7171" width="9.625" customWidth="1"/>
    <col min="7172" max="7175" width="0" hidden="1" customWidth="1"/>
    <col min="7176" max="7176" width="10" customWidth="1"/>
    <col min="7177" max="7177" width="9.5" customWidth="1"/>
    <col min="7178" max="7178" width="10.75" customWidth="1"/>
    <col min="7179" max="7179" width="11.625" customWidth="1"/>
    <col min="7180" max="7181" width="0" hidden="1" customWidth="1"/>
    <col min="7182" max="7182" width="11.875" customWidth="1"/>
    <col min="7183" max="7183" width="8" customWidth="1"/>
    <col min="7425" max="7425" width="4.25" customWidth="1"/>
    <col min="7426" max="7426" width="21.875" customWidth="1"/>
    <col min="7427" max="7427" width="9.625" customWidth="1"/>
    <col min="7428" max="7431" width="0" hidden="1" customWidth="1"/>
    <col min="7432" max="7432" width="10" customWidth="1"/>
    <col min="7433" max="7433" width="9.5" customWidth="1"/>
    <col min="7434" max="7434" width="10.75" customWidth="1"/>
    <col min="7435" max="7435" width="11.625" customWidth="1"/>
    <col min="7436" max="7437" width="0" hidden="1" customWidth="1"/>
    <col min="7438" max="7438" width="11.875" customWidth="1"/>
    <col min="7439" max="7439" width="8" customWidth="1"/>
    <col min="7681" max="7681" width="4.25" customWidth="1"/>
    <col min="7682" max="7682" width="21.875" customWidth="1"/>
    <col min="7683" max="7683" width="9.625" customWidth="1"/>
    <col min="7684" max="7687" width="0" hidden="1" customWidth="1"/>
    <col min="7688" max="7688" width="10" customWidth="1"/>
    <col min="7689" max="7689" width="9.5" customWidth="1"/>
    <col min="7690" max="7690" width="10.75" customWidth="1"/>
    <col min="7691" max="7691" width="11.625" customWidth="1"/>
    <col min="7692" max="7693" width="0" hidden="1" customWidth="1"/>
    <col min="7694" max="7694" width="11.875" customWidth="1"/>
    <col min="7695" max="7695" width="8" customWidth="1"/>
    <col min="7937" max="7937" width="4.25" customWidth="1"/>
    <col min="7938" max="7938" width="21.875" customWidth="1"/>
    <col min="7939" max="7939" width="9.625" customWidth="1"/>
    <col min="7940" max="7943" width="0" hidden="1" customWidth="1"/>
    <col min="7944" max="7944" width="10" customWidth="1"/>
    <col min="7945" max="7945" width="9.5" customWidth="1"/>
    <col min="7946" max="7946" width="10.75" customWidth="1"/>
    <col min="7947" max="7947" width="11.625" customWidth="1"/>
    <col min="7948" max="7949" width="0" hidden="1" customWidth="1"/>
    <col min="7950" max="7950" width="11.875" customWidth="1"/>
    <col min="7951" max="7951" width="8" customWidth="1"/>
    <col min="8193" max="8193" width="4.25" customWidth="1"/>
    <col min="8194" max="8194" width="21.875" customWidth="1"/>
    <col min="8195" max="8195" width="9.625" customWidth="1"/>
    <col min="8196" max="8199" width="0" hidden="1" customWidth="1"/>
    <col min="8200" max="8200" width="10" customWidth="1"/>
    <col min="8201" max="8201" width="9.5" customWidth="1"/>
    <col min="8202" max="8202" width="10.75" customWidth="1"/>
    <col min="8203" max="8203" width="11.625" customWidth="1"/>
    <col min="8204" max="8205" width="0" hidden="1" customWidth="1"/>
    <col min="8206" max="8206" width="11.875" customWidth="1"/>
    <col min="8207" max="8207" width="8" customWidth="1"/>
    <col min="8449" max="8449" width="4.25" customWidth="1"/>
    <col min="8450" max="8450" width="21.875" customWidth="1"/>
    <col min="8451" max="8451" width="9.625" customWidth="1"/>
    <col min="8452" max="8455" width="0" hidden="1" customWidth="1"/>
    <col min="8456" max="8456" width="10" customWidth="1"/>
    <col min="8457" max="8457" width="9.5" customWidth="1"/>
    <col min="8458" max="8458" width="10.75" customWidth="1"/>
    <col min="8459" max="8459" width="11.625" customWidth="1"/>
    <col min="8460" max="8461" width="0" hidden="1" customWidth="1"/>
    <col min="8462" max="8462" width="11.875" customWidth="1"/>
    <col min="8463" max="8463" width="8" customWidth="1"/>
    <col min="8705" max="8705" width="4.25" customWidth="1"/>
    <col min="8706" max="8706" width="21.875" customWidth="1"/>
    <col min="8707" max="8707" width="9.625" customWidth="1"/>
    <col min="8708" max="8711" width="0" hidden="1" customWidth="1"/>
    <col min="8712" max="8712" width="10" customWidth="1"/>
    <col min="8713" max="8713" width="9.5" customWidth="1"/>
    <col min="8714" max="8714" width="10.75" customWidth="1"/>
    <col min="8715" max="8715" width="11.625" customWidth="1"/>
    <col min="8716" max="8717" width="0" hidden="1" customWidth="1"/>
    <col min="8718" max="8718" width="11.875" customWidth="1"/>
    <col min="8719" max="8719" width="8" customWidth="1"/>
    <col min="8961" max="8961" width="4.25" customWidth="1"/>
    <col min="8962" max="8962" width="21.875" customWidth="1"/>
    <col min="8963" max="8963" width="9.625" customWidth="1"/>
    <col min="8964" max="8967" width="0" hidden="1" customWidth="1"/>
    <col min="8968" max="8968" width="10" customWidth="1"/>
    <col min="8969" max="8969" width="9.5" customWidth="1"/>
    <col min="8970" max="8970" width="10.75" customWidth="1"/>
    <col min="8971" max="8971" width="11.625" customWidth="1"/>
    <col min="8972" max="8973" width="0" hidden="1" customWidth="1"/>
    <col min="8974" max="8974" width="11.875" customWidth="1"/>
    <col min="8975" max="8975" width="8" customWidth="1"/>
    <col min="9217" max="9217" width="4.25" customWidth="1"/>
    <col min="9218" max="9218" width="21.875" customWidth="1"/>
    <col min="9219" max="9219" width="9.625" customWidth="1"/>
    <col min="9220" max="9223" width="0" hidden="1" customWidth="1"/>
    <col min="9224" max="9224" width="10" customWidth="1"/>
    <col min="9225" max="9225" width="9.5" customWidth="1"/>
    <col min="9226" max="9226" width="10.75" customWidth="1"/>
    <col min="9227" max="9227" width="11.625" customWidth="1"/>
    <col min="9228" max="9229" width="0" hidden="1" customWidth="1"/>
    <col min="9230" max="9230" width="11.875" customWidth="1"/>
    <col min="9231" max="9231" width="8" customWidth="1"/>
    <col min="9473" max="9473" width="4.25" customWidth="1"/>
    <col min="9474" max="9474" width="21.875" customWidth="1"/>
    <col min="9475" max="9475" width="9.625" customWidth="1"/>
    <col min="9476" max="9479" width="0" hidden="1" customWidth="1"/>
    <col min="9480" max="9480" width="10" customWidth="1"/>
    <col min="9481" max="9481" width="9.5" customWidth="1"/>
    <col min="9482" max="9482" width="10.75" customWidth="1"/>
    <col min="9483" max="9483" width="11.625" customWidth="1"/>
    <col min="9484" max="9485" width="0" hidden="1" customWidth="1"/>
    <col min="9486" max="9486" width="11.875" customWidth="1"/>
    <col min="9487" max="9487" width="8" customWidth="1"/>
    <col min="9729" max="9729" width="4.25" customWidth="1"/>
    <col min="9730" max="9730" width="21.875" customWidth="1"/>
    <col min="9731" max="9731" width="9.625" customWidth="1"/>
    <col min="9732" max="9735" width="0" hidden="1" customWidth="1"/>
    <col min="9736" max="9736" width="10" customWidth="1"/>
    <col min="9737" max="9737" width="9.5" customWidth="1"/>
    <col min="9738" max="9738" width="10.75" customWidth="1"/>
    <col min="9739" max="9739" width="11.625" customWidth="1"/>
    <col min="9740" max="9741" width="0" hidden="1" customWidth="1"/>
    <col min="9742" max="9742" width="11.875" customWidth="1"/>
    <col min="9743" max="9743" width="8" customWidth="1"/>
    <col min="9985" max="9985" width="4.25" customWidth="1"/>
    <col min="9986" max="9986" width="21.875" customWidth="1"/>
    <col min="9987" max="9987" width="9.625" customWidth="1"/>
    <col min="9988" max="9991" width="0" hidden="1" customWidth="1"/>
    <col min="9992" max="9992" width="10" customWidth="1"/>
    <col min="9993" max="9993" width="9.5" customWidth="1"/>
    <col min="9994" max="9994" width="10.75" customWidth="1"/>
    <col min="9995" max="9995" width="11.625" customWidth="1"/>
    <col min="9996" max="9997" width="0" hidden="1" customWidth="1"/>
    <col min="9998" max="9998" width="11.875" customWidth="1"/>
    <col min="9999" max="9999" width="8" customWidth="1"/>
    <col min="10241" max="10241" width="4.25" customWidth="1"/>
    <col min="10242" max="10242" width="21.875" customWidth="1"/>
    <col min="10243" max="10243" width="9.625" customWidth="1"/>
    <col min="10244" max="10247" width="0" hidden="1" customWidth="1"/>
    <col min="10248" max="10248" width="10" customWidth="1"/>
    <col min="10249" max="10249" width="9.5" customWidth="1"/>
    <col min="10250" max="10250" width="10.75" customWidth="1"/>
    <col min="10251" max="10251" width="11.625" customWidth="1"/>
    <col min="10252" max="10253" width="0" hidden="1" customWidth="1"/>
    <col min="10254" max="10254" width="11.875" customWidth="1"/>
    <col min="10255" max="10255" width="8" customWidth="1"/>
    <col min="10497" max="10497" width="4.25" customWidth="1"/>
    <col min="10498" max="10498" width="21.875" customWidth="1"/>
    <col min="10499" max="10499" width="9.625" customWidth="1"/>
    <col min="10500" max="10503" width="0" hidden="1" customWidth="1"/>
    <col min="10504" max="10504" width="10" customWidth="1"/>
    <col min="10505" max="10505" width="9.5" customWidth="1"/>
    <col min="10506" max="10506" width="10.75" customWidth="1"/>
    <col min="10507" max="10507" width="11.625" customWidth="1"/>
    <col min="10508" max="10509" width="0" hidden="1" customWidth="1"/>
    <col min="10510" max="10510" width="11.875" customWidth="1"/>
    <col min="10511" max="10511" width="8" customWidth="1"/>
    <col min="10753" max="10753" width="4.25" customWidth="1"/>
    <col min="10754" max="10754" width="21.875" customWidth="1"/>
    <col min="10755" max="10755" width="9.625" customWidth="1"/>
    <col min="10756" max="10759" width="0" hidden="1" customWidth="1"/>
    <col min="10760" max="10760" width="10" customWidth="1"/>
    <col min="10761" max="10761" width="9.5" customWidth="1"/>
    <col min="10762" max="10762" width="10.75" customWidth="1"/>
    <col min="10763" max="10763" width="11.625" customWidth="1"/>
    <col min="10764" max="10765" width="0" hidden="1" customWidth="1"/>
    <col min="10766" max="10766" width="11.875" customWidth="1"/>
    <col min="10767" max="10767" width="8" customWidth="1"/>
    <col min="11009" max="11009" width="4.25" customWidth="1"/>
    <col min="11010" max="11010" width="21.875" customWidth="1"/>
    <col min="11011" max="11011" width="9.625" customWidth="1"/>
    <col min="11012" max="11015" width="0" hidden="1" customWidth="1"/>
    <col min="11016" max="11016" width="10" customWidth="1"/>
    <col min="11017" max="11017" width="9.5" customWidth="1"/>
    <col min="11018" max="11018" width="10.75" customWidth="1"/>
    <col min="11019" max="11019" width="11.625" customWidth="1"/>
    <col min="11020" max="11021" width="0" hidden="1" customWidth="1"/>
    <col min="11022" max="11022" width="11.875" customWidth="1"/>
    <col min="11023" max="11023" width="8" customWidth="1"/>
    <col min="11265" max="11265" width="4.25" customWidth="1"/>
    <col min="11266" max="11266" width="21.875" customWidth="1"/>
    <col min="11267" max="11267" width="9.625" customWidth="1"/>
    <col min="11268" max="11271" width="0" hidden="1" customWidth="1"/>
    <col min="11272" max="11272" width="10" customWidth="1"/>
    <col min="11273" max="11273" width="9.5" customWidth="1"/>
    <col min="11274" max="11274" width="10.75" customWidth="1"/>
    <col min="11275" max="11275" width="11.625" customWidth="1"/>
    <col min="11276" max="11277" width="0" hidden="1" customWidth="1"/>
    <col min="11278" max="11278" width="11.875" customWidth="1"/>
    <col min="11279" max="11279" width="8" customWidth="1"/>
    <col min="11521" max="11521" width="4.25" customWidth="1"/>
    <col min="11522" max="11522" width="21.875" customWidth="1"/>
    <col min="11523" max="11523" width="9.625" customWidth="1"/>
    <col min="11524" max="11527" width="0" hidden="1" customWidth="1"/>
    <col min="11528" max="11528" width="10" customWidth="1"/>
    <col min="11529" max="11529" width="9.5" customWidth="1"/>
    <col min="11530" max="11530" width="10.75" customWidth="1"/>
    <col min="11531" max="11531" width="11.625" customWidth="1"/>
    <col min="11532" max="11533" width="0" hidden="1" customWidth="1"/>
    <col min="11534" max="11534" width="11.875" customWidth="1"/>
    <col min="11535" max="11535" width="8" customWidth="1"/>
    <col min="11777" max="11777" width="4.25" customWidth="1"/>
    <col min="11778" max="11778" width="21.875" customWidth="1"/>
    <col min="11779" max="11779" width="9.625" customWidth="1"/>
    <col min="11780" max="11783" width="0" hidden="1" customWidth="1"/>
    <col min="11784" max="11784" width="10" customWidth="1"/>
    <col min="11785" max="11785" width="9.5" customWidth="1"/>
    <col min="11786" max="11786" width="10.75" customWidth="1"/>
    <col min="11787" max="11787" width="11.625" customWidth="1"/>
    <col min="11788" max="11789" width="0" hidden="1" customWidth="1"/>
    <col min="11790" max="11790" width="11.875" customWidth="1"/>
    <col min="11791" max="11791" width="8" customWidth="1"/>
    <col min="12033" max="12033" width="4.25" customWidth="1"/>
    <col min="12034" max="12034" width="21.875" customWidth="1"/>
    <col min="12035" max="12035" width="9.625" customWidth="1"/>
    <col min="12036" max="12039" width="0" hidden="1" customWidth="1"/>
    <col min="12040" max="12040" width="10" customWidth="1"/>
    <col min="12041" max="12041" width="9.5" customWidth="1"/>
    <col min="12042" max="12042" width="10.75" customWidth="1"/>
    <col min="12043" max="12043" width="11.625" customWidth="1"/>
    <col min="12044" max="12045" width="0" hidden="1" customWidth="1"/>
    <col min="12046" max="12046" width="11.875" customWidth="1"/>
    <col min="12047" max="12047" width="8" customWidth="1"/>
    <col min="12289" max="12289" width="4.25" customWidth="1"/>
    <col min="12290" max="12290" width="21.875" customWidth="1"/>
    <col min="12291" max="12291" width="9.625" customWidth="1"/>
    <col min="12292" max="12295" width="0" hidden="1" customWidth="1"/>
    <col min="12296" max="12296" width="10" customWidth="1"/>
    <col min="12297" max="12297" width="9.5" customWidth="1"/>
    <col min="12298" max="12298" width="10.75" customWidth="1"/>
    <col min="12299" max="12299" width="11.625" customWidth="1"/>
    <col min="12300" max="12301" width="0" hidden="1" customWidth="1"/>
    <col min="12302" max="12302" width="11.875" customWidth="1"/>
    <col min="12303" max="12303" width="8" customWidth="1"/>
    <col min="12545" max="12545" width="4.25" customWidth="1"/>
    <col min="12546" max="12546" width="21.875" customWidth="1"/>
    <col min="12547" max="12547" width="9.625" customWidth="1"/>
    <col min="12548" max="12551" width="0" hidden="1" customWidth="1"/>
    <col min="12552" max="12552" width="10" customWidth="1"/>
    <col min="12553" max="12553" width="9.5" customWidth="1"/>
    <col min="12554" max="12554" width="10.75" customWidth="1"/>
    <col min="12555" max="12555" width="11.625" customWidth="1"/>
    <col min="12556" max="12557" width="0" hidden="1" customWidth="1"/>
    <col min="12558" max="12558" width="11.875" customWidth="1"/>
    <col min="12559" max="12559" width="8" customWidth="1"/>
    <col min="12801" max="12801" width="4.25" customWidth="1"/>
    <col min="12802" max="12802" width="21.875" customWidth="1"/>
    <col min="12803" max="12803" width="9.625" customWidth="1"/>
    <col min="12804" max="12807" width="0" hidden="1" customWidth="1"/>
    <col min="12808" max="12808" width="10" customWidth="1"/>
    <col min="12809" max="12809" width="9.5" customWidth="1"/>
    <col min="12810" max="12810" width="10.75" customWidth="1"/>
    <col min="12811" max="12811" width="11.625" customWidth="1"/>
    <col min="12812" max="12813" width="0" hidden="1" customWidth="1"/>
    <col min="12814" max="12814" width="11.875" customWidth="1"/>
    <col min="12815" max="12815" width="8" customWidth="1"/>
    <col min="13057" max="13057" width="4.25" customWidth="1"/>
    <col min="13058" max="13058" width="21.875" customWidth="1"/>
    <col min="13059" max="13059" width="9.625" customWidth="1"/>
    <col min="13060" max="13063" width="0" hidden="1" customWidth="1"/>
    <col min="13064" max="13064" width="10" customWidth="1"/>
    <col min="13065" max="13065" width="9.5" customWidth="1"/>
    <col min="13066" max="13066" width="10.75" customWidth="1"/>
    <col min="13067" max="13067" width="11.625" customWidth="1"/>
    <col min="13068" max="13069" width="0" hidden="1" customWidth="1"/>
    <col min="13070" max="13070" width="11.875" customWidth="1"/>
    <col min="13071" max="13071" width="8" customWidth="1"/>
    <col min="13313" max="13313" width="4.25" customWidth="1"/>
    <col min="13314" max="13314" width="21.875" customWidth="1"/>
    <col min="13315" max="13315" width="9.625" customWidth="1"/>
    <col min="13316" max="13319" width="0" hidden="1" customWidth="1"/>
    <col min="13320" max="13320" width="10" customWidth="1"/>
    <col min="13321" max="13321" width="9.5" customWidth="1"/>
    <col min="13322" max="13322" width="10.75" customWidth="1"/>
    <col min="13323" max="13323" width="11.625" customWidth="1"/>
    <col min="13324" max="13325" width="0" hidden="1" customWidth="1"/>
    <col min="13326" max="13326" width="11.875" customWidth="1"/>
    <col min="13327" max="13327" width="8" customWidth="1"/>
    <col min="13569" max="13569" width="4.25" customWidth="1"/>
    <col min="13570" max="13570" width="21.875" customWidth="1"/>
    <col min="13571" max="13571" width="9.625" customWidth="1"/>
    <col min="13572" max="13575" width="0" hidden="1" customWidth="1"/>
    <col min="13576" max="13576" width="10" customWidth="1"/>
    <col min="13577" max="13577" width="9.5" customWidth="1"/>
    <col min="13578" max="13578" width="10.75" customWidth="1"/>
    <col min="13579" max="13579" width="11.625" customWidth="1"/>
    <col min="13580" max="13581" width="0" hidden="1" customWidth="1"/>
    <col min="13582" max="13582" width="11.875" customWidth="1"/>
    <col min="13583" max="13583" width="8" customWidth="1"/>
    <col min="13825" max="13825" width="4.25" customWidth="1"/>
    <col min="13826" max="13826" width="21.875" customWidth="1"/>
    <col min="13827" max="13827" width="9.625" customWidth="1"/>
    <col min="13828" max="13831" width="0" hidden="1" customWidth="1"/>
    <col min="13832" max="13832" width="10" customWidth="1"/>
    <col min="13833" max="13833" width="9.5" customWidth="1"/>
    <col min="13834" max="13834" width="10.75" customWidth="1"/>
    <col min="13835" max="13835" width="11.625" customWidth="1"/>
    <col min="13836" max="13837" width="0" hidden="1" customWidth="1"/>
    <col min="13838" max="13838" width="11.875" customWidth="1"/>
    <col min="13839" max="13839" width="8" customWidth="1"/>
    <col min="14081" max="14081" width="4.25" customWidth="1"/>
    <col min="14082" max="14082" width="21.875" customWidth="1"/>
    <col min="14083" max="14083" width="9.625" customWidth="1"/>
    <col min="14084" max="14087" width="0" hidden="1" customWidth="1"/>
    <col min="14088" max="14088" width="10" customWidth="1"/>
    <col min="14089" max="14089" width="9.5" customWidth="1"/>
    <col min="14090" max="14090" width="10.75" customWidth="1"/>
    <col min="14091" max="14091" width="11.625" customWidth="1"/>
    <col min="14092" max="14093" width="0" hidden="1" customWidth="1"/>
    <col min="14094" max="14094" width="11.875" customWidth="1"/>
    <col min="14095" max="14095" width="8" customWidth="1"/>
    <col min="14337" max="14337" width="4.25" customWidth="1"/>
    <col min="14338" max="14338" width="21.875" customWidth="1"/>
    <col min="14339" max="14339" width="9.625" customWidth="1"/>
    <col min="14340" max="14343" width="0" hidden="1" customWidth="1"/>
    <col min="14344" max="14344" width="10" customWidth="1"/>
    <col min="14345" max="14345" width="9.5" customWidth="1"/>
    <col min="14346" max="14346" width="10.75" customWidth="1"/>
    <col min="14347" max="14347" width="11.625" customWidth="1"/>
    <col min="14348" max="14349" width="0" hidden="1" customWidth="1"/>
    <col min="14350" max="14350" width="11.875" customWidth="1"/>
    <col min="14351" max="14351" width="8" customWidth="1"/>
    <col min="14593" max="14593" width="4.25" customWidth="1"/>
    <col min="14594" max="14594" width="21.875" customWidth="1"/>
    <col min="14595" max="14595" width="9.625" customWidth="1"/>
    <col min="14596" max="14599" width="0" hidden="1" customWidth="1"/>
    <col min="14600" max="14600" width="10" customWidth="1"/>
    <col min="14601" max="14601" width="9.5" customWidth="1"/>
    <col min="14602" max="14602" width="10.75" customWidth="1"/>
    <col min="14603" max="14603" width="11.625" customWidth="1"/>
    <col min="14604" max="14605" width="0" hidden="1" customWidth="1"/>
    <col min="14606" max="14606" width="11.875" customWidth="1"/>
    <col min="14607" max="14607" width="8" customWidth="1"/>
    <col min="14849" max="14849" width="4.25" customWidth="1"/>
    <col min="14850" max="14850" width="21.875" customWidth="1"/>
    <col min="14851" max="14851" width="9.625" customWidth="1"/>
    <col min="14852" max="14855" width="0" hidden="1" customWidth="1"/>
    <col min="14856" max="14856" width="10" customWidth="1"/>
    <col min="14857" max="14857" width="9.5" customWidth="1"/>
    <col min="14858" max="14858" width="10.75" customWidth="1"/>
    <col min="14859" max="14859" width="11.625" customWidth="1"/>
    <col min="14860" max="14861" width="0" hidden="1" customWidth="1"/>
    <col min="14862" max="14862" width="11.875" customWidth="1"/>
    <col min="14863" max="14863" width="8" customWidth="1"/>
    <col min="15105" max="15105" width="4.25" customWidth="1"/>
    <col min="15106" max="15106" width="21.875" customWidth="1"/>
    <col min="15107" max="15107" width="9.625" customWidth="1"/>
    <col min="15108" max="15111" width="0" hidden="1" customWidth="1"/>
    <col min="15112" max="15112" width="10" customWidth="1"/>
    <col min="15113" max="15113" width="9.5" customWidth="1"/>
    <col min="15114" max="15114" width="10.75" customWidth="1"/>
    <col min="15115" max="15115" width="11.625" customWidth="1"/>
    <col min="15116" max="15117" width="0" hidden="1" customWidth="1"/>
    <col min="15118" max="15118" width="11.875" customWidth="1"/>
    <col min="15119" max="15119" width="8" customWidth="1"/>
    <col min="15361" max="15361" width="4.25" customWidth="1"/>
    <col min="15362" max="15362" width="21.875" customWidth="1"/>
    <col min="15363" max="15363" width="9.625" customWidth="1"/>
    <col min="15364" max="15367" width="0" hidden="1" customWidth="1"/>
    <col min="15368" max="15368" width="10" customWidth="1"/>
    <col min="15369" max="15369" width="9.5" customWidth="1"/>
    <col min="15370" max="15370" width="10.75" customWidth="1"/>
    <col min="15371" max="15371" width="11.625" customWidth="1"/>
    <col min="15372" max="15373" width="0" hidden="1" customWidth="1"/>
    <col min="15374" max="15374" width="11.875" customWidth="1"/>
    <col min="15375" max="15375" width="8" customWidth="1"/>
    <col min="15617" max="15617" width="4.25" customWidth="1"/>
    <col min="15618" max="15618" width="21.875" customWidth="1"/>
    <col min="15619" max="15619" width="9.625" customWidth="1"/>
    <col min="15620" max="15623" width="0" hidden="1" customWidth="1"/>
    <col min="15624" max="15624" width="10" customWidth="1"/>
    <col min="15625" max="15625" width="9.5" customWidth="1"/>
    <col min="15626" max="15626" width="10.75" customWidth="1"/>
    <col min="15627" max="15627" width="11.625" customWidth="1"/>
    <col min="15628" max="15629" width="0" hidden="1" customWidth="1"/>
    <col min="15630" max="15630" width="11.875" customWidth="1"/>
    <col min="15631" max="15631" width="8" customWidth="1"/>
    <col min="15873" max="15873" width="4.25" customWidth="1"/>
    <col min="15874" max="15874" width="21.875" customWidth="1"/>
    <col min="15875" max="15875" width="9.625" customWidth="1"/>
    <col min="15876" max="15879" width="0" hidden="1" customWidth="1"/>
    <col min="15880" max="15880" width="10" customWidth="1"/>
    <col min="15881" max="15881" width="9.5" customWidth="1"/>
    <col min="15882" max="15882" width="10.75" customWidth="1"/>
    <col min="15883" max="15883" width="11.625" customWidth="1"/>
    <col min="15884" max="15885" width="0" hidden="1" customWidth="1"/>
    <col min="15886" max="15886" width="11.875" customWidth="1"/>
    <col min="15887" max="15887" width="8" customWidth="1"/>
    <col min="16129" max="16129" width="4.25" customWidth="1"/>
    <col min="16130" max="16130" width="21.875" customWidth="1"/>
    <col min="16131" max="16131" width="9.625" customWidth="1"/>
    <col min="16132" max="16135" width="0" hidden="1" customWidth="1"/>
    <col min="16136" max="16136" width="10" customWidth="1"/>
    <col min="16137" max="16137" width="9.5" customWidth="1"/>
    <col min="16138" max="16138" width="10.75" customWidth="1"/>
    <col min="16139" max="16139" width="11.625" customWidth="1"/>
    <col min="16140" max="16141" width="0" hidden="1" customWidth="1"/>
    <col min="16142" max="16142" width="11.875" customWidth="1"/>
    <col min="16143" max="16143" width="8" customWidth="1"/>
  </cols>
  <sheetData>
    <row r="1" spans="1:14" s="922" customFormat="1" ht="21.75" customHeight="1" x14ac:dyDescent="0.25">
      <c r="A1" s="1260" t="s">
        <v>911</v>
      </c>
      <c r="B1" s="1260"/>
      <c r="C1" s="114"/>
      <c r="D1" s="114"/>
      <c r="E1" s="114"/>
      <c r="F1" s="114"/>
      <c r="G1" s="114"/>
      <c r="H1" s="1261" t="s">
        <v>912</v>
      </c>
      <c r="I1" s="1261"/>
      <c r="J1" s="1261"/>
      <c r="K1" s="1261"/>
      <c r="L1" s="921"/>
    </row>
    <row r="2" spans="1:14" s="922" customFormat="1" ht="16.5" x14ac:dyDescent="0.25">
      <c r="A2" s="1260" t="s">
        <v>913</v>
      </c>
      <c r="B2" s="1260"/>
      <c r="C2" s="791"/>
      <c r="D2" s="791"/>
      <c r="E2" s="791"/>
      <c r="F2" s="791"/>
      <c r="G2" s="791"/>
      <c r="H2" s="1262"/>
      <c r="I2" s="1262"/>
      <c r="J2" s="1262"/>
      <c r="K2" s="1262"/>
      <c r="L2" s="921"/>
    </row>
    <row r="3" spans="1:14" s="74" customFormat="1" ht="27" customHeight="1" x14ac:dyDescent="0.25">
      <c r="A3" s="1263" t="s">
        <v>914</v>
      </c>
      <c r="B3" s="1263"/>
      <c r="C3" s="1263"/>
      <c r="D3" s="1263"/>
      <c r="E3" s="1263"/>
      <c r="F3" s="1263"/>
      <c r="G3" s="1263"/>
      <c r="H3" s="1263"/>
      <c r="I3" s="1263"/>
      <c r="J3" s="1263"/>
      <c r="K3" s="1263"/>
      <c r="L3" s="1062"/>
    </row>
    <row r="4" spans="1:14" ht="28.5" customHeight="1" x14ac:dyDescent="0.25">
      <c r="A4" s="1259" t="str">
        <f>'Biểu 1'!A3:F3</f>
        <v>(Kèm theo Tờ trình số        /TTr-UBND ngày       tháng 12 năm 2025 của UBND phường Đức Xuân)</v>
      </c>
      <c r="B4" s="1259"/>
      <c r="C4" s="1259"/>
      <c r="D4" s="1259"/>
      <c r="E4" s="1259"/>
      <c r="F4" s="1259"/>
      <c r="G4" s="1259"/>
      <c r="H4" s="1259"/>
      <c r="I4" s="1259"/>
      <c r="J4" s="1259"/>
      <c r="K4" s="1259"/>
      <c r="L4" s="923"/>
    </row>
    <row r="5" spans="1:14" ht="18" customHeight="1" x14ac:dyDescent="0.25">
      <c r="A5" s="402"/>
      <c r="B5" s="924"/>
      <c r="C5" s="925"/>
      <c r="D5" s="925"/>
      <c r="E5" s="926"/>
      <c r="F5" s="926"/>
      <c r="G5" s="926"/>
      <c r="H5" s="926"/>
      <c r="I5" s="1252" t="s">
        <v>292</v>
      </c>
      <c r="J5" s="1252"/>
      <c r="K5" s="1252"/>
      <c r="L5" s="923"/>
    </row>
    <row r="6" spans="1:14" ht="36.75" customHeight="1" x14ac:dyDescent="0.25">
      <c r="A6" s="1253" t="s">
        <v>0</v>
      </c>
      <c r="B6" s="1253" t="s">
        <v>915</v>
      </c>
      <c r="C6" s="1253" t="s">
        <v>916</v>
      </c>
      <c r="D6" s="1253" t="s">
        <v>917</v>
      </c>
      <c r="E6" s="1255" t="s">
        <v>918</v>
      </c>
      <c r="F6" s="1255" t="s">
        <v>919</v>
      </c>
      <c r="G6" s="1255" t="s">
        <v>920</v>
      </c>
      <c r="H6" s="1257" t="s">
        <v>921</v>
      </c>
      <c r="I6" s="1257"/>
      <c r="J6" s="1258" t="s">
        <v>922</v>
      </c>
      <c r="K6" s="1258"/>
      <c r="L6" s="923"/>
    </row>
    <row r="7" spans="1:14" ht="25.5" x14ac:dyDescent="0.25">
      <c r="A7" s="1254"/>
      <c r="B7" s="1254"/>
      <c r="C7" s="1254"/>
      <c r="D7" s="1254"/>
      <c r="E7" s="1256"/>
      <c r="F7" s="1256"/>
      <c r="G7" s="1256"/>
      <c r="H7" s="927" t="s">
        <v>923</v>
      </c>
      <c r="I7" s="928" t="s">
        <v>924</v>
      </c>
      <c r="J7" s="929" t="s">
        <v>925</v>
      </c>
      <c r="K7" s="928" t="s">
        <v>924</v>
      </c>
      <c r="L7" s="923" t="s">
        <v>926</v>
      </c>
    </row>
    <row r="8" spans="1:14" ht="24" customHeight="1" x14ac:dyDescent="0.25">
      <c r="A8" s="930"/>
      <c r="B8" s="931" t="s">
        <v>927</v>
      </c>
      <c r="C8" s="932">
        <f>C10+C14+C18+C23+C27+C26+C24+C25+C28</f>
        <v>158083</v>
      </c>
      <c r="D8" s="932">
        <v>39511.458300000006</v>
      </c>
      <c r="E8" s="932">
        <f>E10+E14+E18+E23+E27+E26+E24+E25+E28</f>
        <v>6902</v>
      </c>
      <c r="F8" s="932">
        <f>F10+F14+F18+F23+F27+F26+F24+F25+F28</f>
        <v>2968</v>
      </c>
      <c r="G8" s="932">
        <f>G10+G14+G18+G23+G27+G26+G24+G25+G28</f>
        <v>3844</v>
      </c>
      <c r="H8" s="932">
        <f>H10+H14+H18+H23+H27+H26+H24+H25+H28</f>
        <v>53125.588300000003</v>
      </c>
      <c r="I8" s="933">
        <f>H8/C8</f>
        <v>0.33606136206929271</v>
      </c>
      <c r="J8" s="932">
        <f>J10+J14+J18+J23+J27+J26+J24+J25+J28</f>
        <v>53302</v>
      </c>
      <c r="K8" s="933">
        <f>J8/C8</f>
        <v>0.3371773055926317</v>
      </c>
      <c r="L8" s="934">
        <v>72426.47</v>
      </c>
      <c r="N8" s="81"/>
    </row>
    <row r="9" spans="1:14" ht="27" customHeight="1" x14ac:dyDescent="0.25">
      <c r="A9" s="1250" t="s">
        <v>928</v>
      </c>
      <c r="B9" s="1251"/>
      <c r="C9" s="935">
        <f>C8-C27</f>
        <v>41783</v>
      </c>
      <c r="D9" s="935">
        <v>31779.458300000006</v>
      </c>
      <c r="E9" s="935">
        <f>E8-E27</f>
        <v>6401</v>
      </c>
      <c r="F9" s="935">
        <f>F8-F27</f>
        <v>2593</v>
      </c>
      <c r="G9" s="935">
        <f>G8-G27</f>
        <v>1968</v>
      </c>
      <c r="H9" s="935">
        <f>H8-H27</f>
        <v>42641.588300000003</v>
      </c>
      <c r="I9" s="933">
        <f>H9/C9</f>
        <v>1.0205487470981023</v>
      </c>
      <c r="J9" s="935">
        <f>J8-J27</f>
        <v>42818</v>
      </c>
      <c r="K9" s="933">
        <f>J9/C9</f>
        <v>1.0247708398152358</v>
      </c>
      <c r="L9" s="936">
        <v>37551.120999999999</v>
      </c>
      <c r="M9" s="81">
        <f>J9-C9</f>
        <v>1035</v>
      </c>
    </row>
    <row r="10" spans="1:14" ht="29.25" customHeight="1" x14ac:dyDescent="0.25">
      <c r="A10" s="937">
        <v>1</v>
      </c>
      <c r="B10" s="938" t="s">
        <v>929</v>
      </c>
      <c r="C10" s="939">
        <f>C12+C11</f>
        <v>75</v>
      </c>
      <c r="D10" s="940">
        <v>2.5</v>
      </c>
      <c r="E10" s="940"/>
      <c r="F10" s="940"/>
      <c r="G10" s="940"/>
      <c r="H10" s="940">
        <f>D10+E10+F10+G10</f>
        <v>2.5</v>
      </c>
      <c r="I10" s="941">
        <f>H10/C10%</f>
        <v>3.3333333333333335</v>
      </c>
      <c r="J10" s="942">
        <v>3</v>
      </c>
      <c r="K10" s="943">
        <f>J10/C10%</f>
        <v>4</v>
      </c>
      <c r="L10" s="944">
        <v>79.67</v>
      </c>
      <c r="N10" s="945"/>
    </row>
    <row r="11" spans="1:14" hidden="1" x14ac:dyDescent="0.25">
      <c r="A11" s="946"/>
      <c r="B11" s="947" t="s">
        <v>930</v>
      </c>
      <c r="C11" s="948">
        <v>75</v>
      </c>
      <c r="D11" s="949">
        <v>6</v>
      </c>
      <c r="E11" s="949">
        <v>3</v>
      </c>
      <c r="F11" s="950"/>
      <c r="G11" s="950"/>
      <c r="H11" s="940">
        <f t="shared" ref="H11:H28" si="0">D11+E11+F11+G11</f>
        <v>9</v>
      </c>
      <c r="I11" s="951">
        <f>H11/C11%</f>
        <v>12</v>
      </c>
      <c r="J11" s="952">
        <v>75</v>
      </c>
      <c r="K11" s="952">
        <f>J11/C11%</f>
        <v>100</v>
      </c>
      <c r="L11" s="923">
        <v>79.67</v>
      </c>
    </row>
    <row r="12" spans="1:14" hidden="1" x14ac:dyDescent="0.25">
      <c r="A12" s="953"/>
      <c r="B12" s="954" t="s">
        <v>931</v>
      </c>
      <c r="C12" s="955"/>
      <c r="D12" s="956">
        <v>0</v>
      </c>
      <c r="E12" s="956"/>
      <c r="F12" s="957"/>
      <c r="G12" s="957"/>
      <c r="H12" s="940">
        <f t="shared" si="0"/>
        <v>0</v>
      </c>
      <c r="I12" s="958"/>
      <c r="J12" s="959"/>
      <c r="K12" s="959"/>
      <c r="L12" s="923"/>
    </row>
    <row r="13" spans="1:14" hidden="1" x14ac:dyDescent="0.25">
      <c r="A13" s="953"/>
      <c r="B13" s="954" t="s">
        <v>932</v>
      </c>
      <c r="C13" s="955"/>
      <c r="D13" s="960">
        <v>0</v>
      </c>
      <c r="E13" s="960"/>
      <c r="F13" s="957"/>
      <c r="G13" s="957"/>
      <c r="H13" s="940">
        <f t="shared" si="0"/>
        <v>0</v>
      </c>
      <c r="I13" s="961"/>
      <c r="J13" s="962">
        <v>0</v>
      </c>
      <c r="K13" s="962"/>
      <c r="L13" s="923">
        <v>0</v>
      </c>
    </row>
    <row r="14" spans="1:14" ht="27.75" customHeight="1" x14ac:dyDescent="0.25">
      <c r="A14" s="937">
        <v>2</v>
      </c>
      <c r="B14" s="938" t="s">
        <v>933</v>
      </c>
      <c r="C14" s="939">
        <f>SUM(C15:C17)</f>
        <v>170</v>
      </c>
      <c r="D14" s="963">
        <v>22.8293</v>
      </c>
      <c r="E14" s="963"/>
      <c r="F14" s="963"/>
      <c r="G14" s="963"/>
      <c r="H14" s="940">
        <f t="shared" si="0"/>
        <v>22.8293</v>
      </c>
      <c r="I14" s="941">
        <f t="shared" ref="I14:I27" si="1">H14/C14%</f>
        <v>13.429</v>
      </c>
      <c r="J14" s="942">
        <v>23</v>
      </c>
      <c r="K14" s="943">
        <f t="shared" ref="K14:K27" si="2">J14/C14%</f>
        <v>13.529411764705882</v>
      </c>
      <c r="L14" s="944">
        <v>93.41</v>
      </c>
    </row>
    <row r="15" spans="1:14" hidden="1" x14ac:dyDescent="0.25">
      <c r="A15" s="964"/>
      <c r="B15" s="954" t="s">
        <v>930</v>
      </c>
      <c r="C15" s="948">
        <v>60</v>
      </c>
      <c r="D15" s="965">
        <v>0</v>
      </c>
      <c r="E15" s="965"/>
      <c r="F15" s="957"/>
      <c r="G15" s="957"/>
      <c r="H15" s="940">
        <f t="shared" si="0"/>
        <v>0</v>
      </c>
      <c r="I15" s="951">
        <f t="shared" si="1"/>
        <v>0</v>
      </c>
      <c r="J15" s="952"/>
      <c r="K15" s="952">
        <f t="shared" si="2"/>
        <v>0</v>
      </c>
      <c r="L15" s="923">
        <v>29.157</v>
      </c>
    </row>
    <row r="16" spans="1:14" hidden="1" x14ac:dyDescent="0.25">
      <c r="A16" s="953"/>
      <c r="B16" s="954" t="s">
        <v>931</v>
      </c>
      <c r="C16" s="955">
        <v>60</v>
      </c>
      <c r="D16" s="956">
        <v>0</v>
      </c>
      <c r="E16" s="956"/>
      <c r="F16" s="957"/>
      <c r="G16" s="957"/>
      <c r="H16" s="940">
        <f t="shared" si="0"/>
        <v>0</v>
      </c>
      <c r="I16" s="958">
        <f t="shared" si="1"/>
        <v>0</v>
      </c>
      <c r="J16" s="959"/>
      <c r="K16" s="959">
        <f t="shared" si="2"/>
        <v>0</v>
      </c>
      <c r="L16" s="923">
        <v>28.164000000000001</v>
      </c>
    </row>
    <row r="17" spans="1:12" hidden="1" x14ac:dyDescent="0.25">
      <c r="A17" s="966"/>
      <c r="B17" s="967" t="s">
        <v>932</v>
      </c>
      <c r="C17" s="968">
        <v>50</v>
      </c>
      <c r="D17" s="960">
        <v>0</v>
      </c>
      <c r="E17" s="960"/>
      <c r="F17" s="957"/>
      <c r="G17" s="957"/>
      <c r="H17" s="940">
        <f t="shared" si="0"/>
        <v>0</v>
      </c>
      <c r="I17" s="961">
        <f t="shared" si="1"/>
        <v>0</v>
      </c>
      <c r="J17" s="962"/>
      <c r="K17" s="962">
        <f t="shared" si="2"/>
        <v>0</v>
      </c>
      <c r="L17" s="969">
        <v>36.088999999999999</v>
      </c>
    </row>
    <row r="18" spans="1:12" ht="27" customHeight="1" x14ac:dyDescent="0.25">
      <c r="A18" s="937">
        <v>3</v>
      </c>
      <c r="B18" s="938" t="s">
        <v>934</v>
      </c>
      <c r="C18" s="939">
        <f>SUM(C19:C22)</f>
        <v>20182</v>
      </c>
      <c r="D18" s="963">
        <v>14550.62</v>
      </c>
      <c r="E18" s="963">
        <v>3290</v>
      </c>
      <c r="F18" s="963">
        <v>1126</v>
      </c>
      <c r="G18" s="963">
        <v>467</v>
      </c>
      <c r="H18" s="940">
        <f t="shared" si="0"/>
        <v>19433.620000000003</v>
      </c>
      <c r="I18" s="941">
        <f t="shared" si="1"/>
        <v>96.291844217619683</v>
      </c>
      <c r="J18" s="942">
        <v>19455</v>
      </c>
      <c r="K18" s="943">
        <f t="shared" si="2"/>
        <v>96.397780200178374</v>
      </c>
      <c r="L18" s="944">
        <v>16652.795000000002</v>
      </c>
    </row>
    <row r="19" spans="1:12" hidden="1" x14ac:dyDescent="0.25">
      <c r="A19" s="946"/>
      <c r="B19" s="947" t="s">
        <v>930</v>
      </c>
      <c r="C19" s="970">
        <v>17710</v>
      </c>
      <c r="D19" s="965">
        <v>0</v>
      </c>
      <c r="E19" s="965"/>
      <c r="F19" s="957"/>
      <c r="G19" s="957"/>
      <c r="H19" s="940">
        <f t="shared" si="0"/>
        <v>0</v>
      </c>
      <c r="I19" s="951">
        <f t="shared" si="1"/>
        <v>0</v>
      </c>
      <c r="J19" s="952"/>
      <c r="K19" s="952">
        <f t="shared" si="2"/>
        <v>0</v>
      </c>
      <c r="L19" s="969">
        <v>14836.268</v>
      </c>
    </row>
    <row r="20" spans="1:12" hidden="1" x14ac:dyDescent="0.25">
      <c r="A20" s="953"/>
      <c r="B20" s="954" t="s">
        <v>931</v>
      </c>
      <c r="C20" s="955">
        <v>750</v>
      </c>
      <c r="D20" s="956">
        <v>0</v>
      </c>
      <c r="E20" s="956"/>
      <c r="F20" s="957"/>
      <c r="G20" s="957"/>
      <c r="H20" s="940">
        <f t="shared" si="0"/>
        <v>0</v>
      </c>
      <c r="I20" s="958">
        <f t="shared" si="1"/>
        <v>0</v>
      </c>
      <c r="J20" s="959"/>
      <c r="K20" s="959">
        <f t="shared" si="2"/>
        <v>0</v>
      </c>
      <c r="L20" s="969">
        <v>771.90300000000002</v>
      </c>
    </row>
    <row r="21" spans="1:12" hidden="1" x14ac:dyDescent="0.25">
      <c r="A21" s="953"/>
      <c r="B21" s="954" t="s">
        <v>935</v>
      </c>
      <c r="C21" s="955">
        <v>65</v>
      </c>
      <c r="D21" s="956">
        <v>0</v>
      </c>
      <c r="E21" s="956"/>
      <c r="F21" s="957"/>
      <c r="G21" s="957"/>
      <c r="H21" s="940">
        <f t="shared" si="0"/>
        <v>0</v>
      </c>
      <c r="I21" s="958">
        <f t="shared" si="1"/>
        <v>0</v>
      </c>
      <c r="J21" s="959"/>
      <c r="K21" s="959">
        <f t="shared" si="2"/>
        <v>0</v>
      </c>
      <c r="L21" s="969">
        <v>74.537999999999997</v>
      </c>
    </row>
    <row r="22" spans="1:12" hidden="1" x14ac:dyDescent="0.25">
      <c r="A22" s="971"/>
      <c r="B22" s="972" t="s">
        <v>932</v>
      </c>
      <c r="C22" s="973">
        <v>1657</v>
      </c>
      <c r="D22" s="960">
        <v>0</v>
      </c>
      <c r="E22" s="960"/>
      <c r="F22" s="957"/>
      <c r="G22" s="957"/>
      <c r="H22" s="940">
        <f t="shared" si="0"/>
        <v>0</v>
      </c>
      <c r="I22" s="961">
        <f t="shared" si="1"/>
        <v>0</v>
      </c>
      <c r="J22" s="962"/>
      <c r="K22" s="962">
        <f t="shared" si="2"/>
        <v>0</v>
      </c>
      <c r="L22" s="969">
        <v>970.08600000000001</v>
      </c>
    </row>
    <row r="23" spans="1:12" ht="29.25" customHeight="1" x14ac:dyDescent="0.25">
      <c r="A23" s="937">
        <v>4</v>
      </c>
      <c r="B23" s="938" t="s">
        <v>936</v>
      </c>
      <c r="C23" s="939">
        <v>6397</v>
      </c>
      <c r="D23" s="940">
        <v>5125.4189999999999</v>
      </c>
      <c r="E23" s="940">
        <v>906</v>
      </c>
      <c r="F23" s="940">
        <v>335</v>
      </c>
      <c r="G23" s="940">
        <v>347</v>
      </c>
      <c r="H23" s="940">
        <f t="shared" si="0"/>
        <v>6713.4189999999999</v>
      </c>
      <c r="I23" s="941">
        <f t="shared" si="1"/>
        <v>104.94636548382054</v>
      </c>
      <c r="J23" s="943">
        <v>6739</v>
      </c>
      <c r="K23" s="943">
        <f t="shared" si="2"/>
        <v>105.34625605752697</v>
      </c>
      <c r="L23" s="936">
        <v>7046.241</v>
      </c>
    </row>
    <row r="24" spans="1:12" ht="29.25" customHeight="1" x14ac:dyDescent="0.25">
      <c r="A24" s="937">
        <v>5</v>
      </c>
      <c r="B24" s="938" t="s">
        <v>937</v>
      </c>
      <c r="C24" s="939">
        <v>10800</v>
      </c>
      <c r="D24" s="940">
        <v>9328.5</v>
      </c>
      <c r="E24" s="940">
        <v>1897</v>
      </c>
      <c r="F24" s="940">
        <v>934</v>
      </c>
      <c r="G24" s="940">
        <v>1041</v>
      </c>
      <c r="H24" s="940">
        <f t="shared" si="0"/>
        <v>13200.5</v>
      </c>
      <c r="I24" s="941">
        <f t="shared" si="1"/>
        <v>122.22685185185185</v>
      </c>
      <c r="J24" s="943">
        <v>13228</v>
      </c>
      <c r="K24" s="943">
        <f t="shared" si="2"/>
        <v>122.48148148148148</v>
      </c>
      <c r="L24" s="936">
        <v>8404.89</v>
      </c>
    </row>
    <row r="25" spans="1:12" ht="29.25" customHeight="1" x14ac:dyDescent="0.25">
      <c r="A25" s="937">
        <v>6</v>
      </c>
      <c r="B25" s="938" t="s">
        <v>105</v>
      </c>
      <c r="C25" s="939">
        <v>2487</v>
      </c>
      <c r="D25" s="940">
        <v>1132.8699999999999</v>
      </c>
      <c r="E25" s="940">
        <v>32</v>
      </c>
      <c r="F25" s="940">
        <v>1</v>
      </c>
      <c r="G25" s="940">
        <v>49</v>
      </c>
      <c r="H25" s="940">
        <v>1115</v>
      </c>
      <c r="I25" s="941">
        <f t="shared" si="1"/>
        <v>44.833132287897065</v>
      </c>
      <c r="J25" s="943">
        <v>1215</v>
      </c>
      <c r="K25" s="943">
        <f t="shared" si="2"/>
        <v>48.854041013268997</v>
      </c>
      <c r="L25" s="936">
        <v>3223.558</v>
      </c>
    </row>
    <row r="26" spans="1:12" ht="29.25" customHeight="1" x14ac:dyDescent="0.25">
      <c r="A26" s="937">
        <v>7</v>
      </c>
      <c r="B26" s="938" t="s">
        <v>99</v>
      </c>
      <c r="C26" s="939">
        <v>240</v>
      </c>
      <c r="D26" s="940">
        <v>229.03</v>
      </c>
      <c r="E26" s="940">
        <v>105</v>
      </c>
      <c r="F26" s="940">
        <v>7</v>
      </c>
      <c r="G26" s="940">
        <v>25</v>
      </c>
      <c r="H26" s="940">
        <f t="shared" si="0"/>
        <v>366.03</v>
      </c>
      <c r="I26" s="941">
        <f t="shared" si="1"/>
        <v>152.51249999999999</v>
      </c>
      <c r="J26" s="943">
        <v>367</v>
      </c>
      <c r="K26" s="943">
        <f t="shared" si="2"/>
        <v>152.91666666666669</v>
      </c>
      <c r="L26" s="936">
        <v>198.07499999999999</v>
      </c>
    </row>
    <row r="27" spans="1:12" ht="29.25" customHeight="1" x14ac:dyDescent="0.25">
      <c r="A27" s="937">
        <v>8</v>
      </c>
      <c r="B27" s="938" t="s">
        <v>938</v>
      </c>
      <c r="C27" s="939">
        <v>116300</v>
      </c>
      <c r="D27" s="940">
        <v>7732</v>
      </c>
      <c r="E27" s="940">
        <v>501</v>
      </c>
      <c r="F27" s="940">
        <v>375</v>
      </c>
      <c r="G27" s="940">
        <v>1876</v>
      </c>
      <c r="H27" s="940">
        <f t="shared" si="0"/>
        <v>10484</v>
      </c>
      <c r="I27" s="941">
        <f t="shared" si="1"/>
        <v>9.0146173688736031</v>
      </c>
      <c r="J27" s="943">
        <v>10484</v>
      </c>
      <c r="K27" s="943">
        <f t="shared" si="2"/>
        <v>9.0146173688736031</v>
      </c>
      <c r="L27" s="974">
        <v>34875.349000000002</v>
      </c>
    </row>
    <row r="28" spans="1:12" ht="29.25" customHeight="1" x14ac:dyDescent="0.25">
      <c r="A28" s="937">
        <v>9</v>
      </c>
      <c r="B28" s="938" t="s">
        <v>939</v>
      </c>
      <c r="C28" s="939">
        <v>1432</v>
      </c>
      <c r="D28" s="940">
        <v>1387.69</v>
      </c>
      <c r="E28" s="940">
        <v>171</v>
      </c>
      <c r="F28" s="940">
        <v>190</v>
      </c>
      <c r="G28" s="940">
        <v>39</v>
      </c>
      <c r="H28" s="940">
        <f t="shared" si="0"/>
        <v>1787.69</v>
      </c>
      <c r="I28" s="941">
        <f>H28/C28%</f>
        <v>124.83868715083798</v>
      </c>
      <c r="J28" s="943">
        <v>1788</v>
      </c>
      <c r="K28" s="943">
        <f>J28/C28%</f>
        <v>124.86033519553072</v>
      </c>
      <c r="L28" s="975">
        <v>1264.482</v>
      </c>
    </row>
    <row r="29" spans="1:12" hidden="1" x14ac:dyDescent="0.25">
      <c r="A29" s="937">
        <v>11</v>
      </c>
      <c r="B29" s="938" t="s">
        <v>940</v>
      </c>
      <c r="C29" s="976"/>
      <c r="D29" s="976"/>
      <c r="E29" s="977"/>
      <c r="F29" s="977"/>
      <c r="G29" s="977"/>
      <c r="H29" s="977"/>
      <c r="I29" s="977"/>
      <c r="J29" s="978">
        <f>H29</f>
        <v>0</v>
      </c>
      <c r="K29" s="979"/>
      <c r="L29" s="923">
        <v>588</v>
      </c>
    </row>
  </sheetData>
  <mergeCells count="17">
    <mergeCell ref="A4:K4"/>
    <mergeCell ref="A1:B1"/>
    <mergeCell ref="H1:K1"/>
    <mergeCell ref="A2:B2"/>
    <mergeCell ref="H2:K2"/>
    <mergeCell ref="A3:K3"/>
    <mergeCell ref="A9:B9"/>
    <mergeCell ref="I5:K5"/>
    <mergeCell ref="A6:A7"/>
    <mergeCell ref="B6:B7"/>
    <mergeCell ref="C6:C7"/>
    <mergeCell ref="D6:D7"/>
    <mergeCell ref="E6:E7"/>
    <mergeCell ref="F6:F7"/>
    <mergeCell ref="G6:G7"/>
    <mergeCell ref="H6:I6"/>
    <mergeCell ref="J6:K6"/>
  </mergeCells>
  <pageMargins left="0.7" right="0.7" top="0.75" bottom="0.75" header="0.3" footer="0.3"/>
  <pageSetup paperSize="9" orientation="portrait" verticalDpi="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
  <sheetViews>
    <sheetView topLeftCell="A7" workbookViewId="0">
      <selection activeCell="A3" sqref="A3:N3"/>
    </sheetView>
  </sheetViews>
  <sheetFormatPr defaultRowHeight="12.75" x14ac:dyDescent="0.2"/>
  <cols>
    <col min="1" max="1" width="31.125" style="242" customWidth="1"/>
    <col min="2" max="2" width="10" style="242" customWidth="1"/>
    <col min="3" max="4" width="11.375" style="242" hidden="1" customWidth="1"/>
    <col min="5" max="9" width="10.75" style="242" hidden="1" customWidth="1"/>
    <col min="10" max="11" width="10.75" style="242" customWidth="1"/>
    <col min="12" max="12" width="10.5" style="987" hidden="1" customWidth="1"/>
    <col min="13" max="13" width="12.625" style="1014" customWidth="1"/>
    <col min="14" max="14" width="13.625" style="1014" customWidth="1"/>
    <col min="15" max="15" width="8.875" style="988" hidden="1" customWidth="1"/>
    <col min="16" max="16" width="13.75" style="242" hidden="1" customWidth="1"/>
    <col min="17" max="17" width="12.625" style="242" hidden="1" customWidth="1"/>
    <col min="18" max="18" width="10.25" style="242" customWidth="1"/>
    <col min="19" max="20" width="9" style="242" customWidth="1"/>
    <col min="21" max="21" width="10.125" style="242" customWidth="1"/>
    <col min="22" max="22" width="17.375" style="242" customWidth="1"/>
    <col min="23" max="23" width="12.75" style="242" customWidth="1"/>
    <col min="24" max="24" width="10.625" style="242" customWidth="1"/>
    <col min="25" max="25" width="11.75" style="242" customWidth="1"/>
    <col min="26" max="256" width="9" style="242"/>
    <col min="257" max="257" width="31.125" style="242" customWidth="1"/>
    <col min="258" max="258" width="10" style="242" customWidth="1"/>
    <col min="259" max="265" width="0" style="242" hidden="1" customWidth="1"/>
    <col min="266" max="267" width="10.75" style="242" customWidth="1"/>
    <col min="268" max="268" width="0" style="242" hidden="1" customWidth="1"/>
    <col min="269" max="269" width="12.625" style="242" customWidth="1"/>
    <col min="270" max="270" width="13.625" style="242" customWidth="1"/>
    <col min="271" max="273" width="0" style="242" hidden="1" customWidth="1"/>
    <col min="274" max="274" width="10.25" style="242" customWidth="1"/>
    <col min="275" max="276" width="9" style="242" customWidth="1"/>
    <col min="277" max="277" width="10.125" style="242" customWidth="1"/>
    <col min="278" max="278" width="17.375" style="242" customWidth="1"/>
    <col min="279" max="279" width="12.75" style="242" customWidth="1"/>
    <col min="280" max="280" width="10.625" style="242" customWidth="1"/>
    <col min="281" max="281" width="11.75" style="242" customWidth="1"/>
    <col min="282" max="512" width="9" style="242"/>
    <col min="513" max="513" width="31.125" style="242" customWidth="1"/>
    <col min="514" max="514" width="10" style="242" customWidth="1"/>
    <col min="515" max="521" width="0" style="242" hidden="1" customWidth="1"/>
    <col min="522" max="523" width="10.75" style="242" customWidth="1"/>
    <col min="524" max="524" width="0" style="242" hidden="1" customWidth="1"/>
    <col min="525" max="525" width="12.625" style="242" customWidth="1"/>
    <col min="526" max="526" width="13.625" style="242" customWidth="1"/>
    <col min="527" max="529" width="0" style="242" hidden="1" customWidth="1"/>
    <col min="530" max="530" width="10.25" style="242" customWidth="1"/>
    <col min="531" max="532" width="9" style="242" customWidth="1"/>
    <col min="533" max="533" width="10.125" style="242" customWidth="1"/>
    <col min="534" max="534" width="17.375" style="242" customWidth="1"/>
    <col min="535" max="535" width="12.75" style="242" customWidth="1"/>
    <col min="536" max="536" width="10.625" style="242" customWidth="1"/>
    <col min="537" max="537" width="11.75" style="242" customWidth="1"/>
    <col min="538" max="768" width="9" style="242"/>
    <col min="769" max="769" width="31.125" style="242" customWidth="1"/>
    <col min="770" max="770" width="10" style="242" customWidth="1"/>
    <col min="771" max="777" width="0" style="242" hidden="1" customWidth="1"/>
    <col min="778" max="779" width="10.75" style="242" customWidth="1"/>
    <col min="780" max="780" width="0" style="242" hidden="1" customWidth="1"/>
    <col min="781" max="781" width="12.625" style="242" customWidth="1"/>
    <col min="782" max="782" width="13.625" style="242" customWidth="1"/>
    <col min="783" max="785" width="0" style="242" hidden="1" customWidth="1"/>
    <col min="786" max="786" width="10.25" style="242" customWidth="1"/>
    <col min="787" max="788" width="9" style="242" customWidth="1"/>
    <col min="789" max="789" width="10.125" style="242" customWidth="1"/>
    <col min="790" max="790" width="17.375" style="242" customWidth="1"/>
    <col min="791" max="791" width="12.75" style="242" customWidth="1"/>
    <col min="792" max="792" width="10.625" style="242" customWidth="1"/>
    <col min="793" max="793" width="11.75" style="242" customWidth="1"/>
    <col min="794" max="1024" width="9" style="242"/>
    <col min="1025" max="1025" width="31.125" style="242" customWidth="1"/>
    <col min="1026" max="1026" width="10" style="242" customWidth="1"/>
    <col min="1027" max="1033" width="0" style="242" hidden="1" customWidth="1"/>
    <col min="1034" max="1035" width="10.75" style="242" customWidth="1"/>
    <col min="1036" max="1036" width="0" style="242" hidden="1" customWidth="1"/>
    <col min="1037" max="1037" width="12.625" style="242" customWidth="1"/>
    <col min="1038" max="1038" width="13.625" style="242" customWidth="1"/>
    <col min="1039" max="1041" width="0" style="242" hidden="1" customWidth="1"/>
    <col min="1042" max="1042" width="10.25" style="242" customWidth="1"/>
    <col min="1043" max="1044" width="9" style="242" customWidth="1"/>
    <col min="1045" max="1045" width="10.125" style="242" customWidth="1"/>
    <col min="1046" max="1046" width="17.375" style="242" customWidth="1"/>
    <col min="1047" max="1047" width="12.75" style="242" customWidth="1"/>
    <col min="1048" max="1048" width="10.625" style="242" customWidth="1"/>
    <col min="1049" max="1049" width="11.75" style="242" customWidth="1"/>
    <col min="1050" max="1280" width="9" style="242"/>
    <col min="1281" max="1281" width="31.125" style="242" customWidth="1"/>
    <col min="1282" max="1282" width="10" style="242" customWidth="1"/>
    <col min="1283" max="1289" width="0" style="242" hidden="1" customWidth="1"/>
    <col min="1290" max="1291" width="10.75" style="242" customWidth="1"/>
    <col min="1292" max="1292" width="0" style="242" hidden="1" customWidth="1"/>
    <col min="1293" max="1293" width="12.625" style="242" customWidth="1"/>
    <col min="1294" max="1294" width="13.625" style="242" customWidth="1"/>
    <col min="1295" max="1297" width="0" style="242" hidden="1" customWidth="1"/>
    <col min="1298" max="1298" width="10.25" style="242" customWidth="1"/>
    <col min="1299" max="1300" width="9" style="242" customWidth="1"/>
    <col min="1301" max="1301" width="10.125" style="242" customWidth="1"/>
    <col min="1302" max="1302" width="17.375" style="242" customWidth="1"/>
    <col min="1303" max="1303" width="12.75" style="242" customWidth="1"/>
    <col min="1304" max="1304" width="10.625" style="242" customWidth="1"/>
    <col min="1305" max="1305" width="11.75" style="242" customWidth="1"/>
    <col min="1306" max="1536" width="9" style="242"/>
    <col min="1537" max="1537" width="31.125" style="242" customWidth="1"/>
    <col min="1538" max="1538" width="10" style="242" customWidth="1"/>
    <col min="1539" max="1545" width="0" style="242" hidden="1" customWidth="1"/>
    <col min="1546" max="1547" width="10.75" style="242" customWidth="1"/>
    <col min="1548" max="1548" width="0" style="242" hidden="1" customWidth="1"/>
    <col min="1549" max="1549" width="12.625" style="242" customWidth="1"/>
    <col min="1550" max="1550" width="13.625" style="242" customWidth="1"/>
    <col min="1551" max="1553" width="0" style="242" hidden="1" customWidth="1"/>
    <col min="1554" max="1554" width="10.25" style="242" customWidth="1"/>
    <col min="1555" max="1556" width="9" style="242" customWidth="1"/>
    <col min="1557" max="1557" width="10.125" style="242" customWidth="1"/>
    <col min="1558" max="1558" width="17.375" style="242" customWidth="1"/>
    <col min="1559" max="1559" width="12.75" style="242" customWidth="1"/>
    <col min="1560" max="1560" width="10.625" style="242" customWidth="1"/>
    <col min="1561" max="1561" width="11.75" style="242" customWidth="1"/>
    <col min="1562" max="1792" width="9" style="242"/>
    <col min="1793" max="1793" width="31.125" style="242" customWidth="1"/>
    <col min="1794" max="1794" width="10" style="242" customWidth="1"/>
    <col min="1795" max="1801" width="0" style="242" hidden="1" customWidth="1"/>
    <col min="1802" max="1803" width="10.75" style="242" customWidth="1"/>
    <col min="1804" max="1804" width="0" style="242" hidden="1" customWidth="1"/>
    <col min="1805" max="1805" width="12.625" style="242" customWidth="1"/>
    <col min="1806" max="1806" width="13.625" style="242" customWidth="1"/>
    <col min="1807" max="1809" width="0" style="242" hidden="1" customWidth="1"/>
    <col min="1810" max="1810" width="10.25" style="242" customWidth="1"/>
    <col min="1811" max="1812" width="9" style="242" customWidth="1"/>
    <col min="1813" max="1813" width="10.125" style="242" customWidth="1"/>
    <col min="1814" max="1814" width="17.375" style="242" customWidth="1"/>
    <col min="1815" max="1815" width="12.75" style="242" customWidth="1"/>
    <col min="1816" max="1816" width="10.625" style="242" customWidth="1"/>
    <col min="1817" max="1817" width="11.75" style="242" customWidth="1"/>
    <col min="1818" max="2048" width="9" style="242"/>
    <col min="2049" max="2049" width="31.125" style="242" customWidth="1"/>
    <col min="2050" max="2050" width="10" style="242" customWidth="1"/>
    <col min="2051" max="2057" width="0" style="242" hidden="1" customWidth="1"/>
    <col min="2058" max="2059" width="10.75" style="242" customWidth="1"/>
    <col min="2060" max="2060" width="0" style="242" hidden="1" customWidth="1"/>
    <col min="2061" max="2061" width="12.625" style="242" customWidth="1"/>
    <col min="2062" max="2062" width="13.625" style="242" customWidth="1"/>
    <col min="2063" max="2065" width="0" style="242" hidden="1" customWidth="1"/>
    <col min="2066" max="2066" width="10.25" style="242" customWidth="1"/>
    <col min="2067" max="2068" width="9" style="242" customWidth="1"/>
    <col min="2069" max="2069" width="10.125" style="242" customWidth="1"/>
    <col min="2070" max="2070" width="17.375" style="242" customWidth="1"/>
    <col min="2071" max="2071" width="12.75" style="242" customWidth="1"/>
    <col min="2072" max="2072" width="10.625" style="242" customWidth="1"/>
    <col min="2073" max="2073" width="11.75" style="242" customWidth="1"/>
    <col min="2074" max="2304" width="9" style="242"/>
    <col min="2305" max="2305" width="31.125" style="242" customWidth="1"/>
    <col min="2306" max="2306" width="10" style="242" customWidth="1"/>
    <col min="2307" max="2313" width="0" style="242" hidden="1" customWidth="1"/>
    <col min="2314" max="2315" width="10.75" style="242" customWidth="1"/>
    <col min="2316" max="2316" width="0" style="242" hidden="1" customWidth="1"/>
    <col min="2317" max="2317" width="12.625" style="242" customWidth="1"/>
    <col min="2318" max="2318" width="13.625" style="242" customWidth="1"/>
    <col min="2319" max="2321" width="0" style="242" hidden="1" customWidth="1"/>
    <col min="2322" max="2322" width="10.25" style="242" customWidth="1"/>
    <col min="2323" max="2324" width="9" style="242" customWidth="1"/>
    <col min="2325" max="2325" width="10.125" style="242" customWidth="1"/>
    <col min="2326" max="2326" width="17.375" style="242" customWidth="1"/>
    <col min="2327" max="2327" width="12.75" style="242" customWidth="1"/>
    <col min="2328" max="2328" width="10.625" style="242" customWidth="1"/>
    <col min="2329" max="2329" width="11.75" style="242" customWidth="1"/>
    <col min="2330" max="2560" width="9" style="242"/>
    <col min="2561" max="2561" width="31.125" style="242" customWidth="1"/>
    <col min="2562" max="2562" width="10" style="242" customWidth="1"/>
    <col min="2563" max="2569" width="0" style="242" hidden="1" customWidth="1"/>
    <col min="2570" max="2571" width="10.75" style="242" customWidth="1"/>
    <col min="2572" max="2572" width="0" style="242" hidden="1" customWidth="1"/>
    <col min="2573" max="2573" width="12.625" style="242" customWidth="1"/>
    <col min="2574" max="2574" width="13.625" style="242" customWidth="1"/>
    <col min="2575" max="2577" width="0" style="242" hidden="1" customWidth="1"/>
    <col min="2578" max="2578" width="10.25" style="242" customWidth="1"/>
    <col min="2579" max="2580" width="9" style="242" customWidth="1"/>
    <col min="2581" max="2581" width="10.125" style="242" customWidth="1"/>
    <col min="2582" max="2582" width="17.375" style="242" customWidth="1"/>
    <col min="2583" max="2583" width="12.75" style="242" customWidth="1"/>
    <col min="2584" max="2584" width="10.625" style="242" customWidth="1"/>
    <col min="2585" max="2585" width="11.75" style="242" customWidth="1"/>
    <col min="2586" max="2816" width="9" style="242"/>
    <col min="2817" max="2817" width="31.125" style="242" customWidth="1"/>
    <col min="2818" max="2818" width="10" style="242" customWidth="1"/>
    <col min="2819" max="2825" width="0" style="242" hidden="1" customWidth="1"/>
    <col min="2826" max="2827" width="10.75" style="242" customWidth="1"/>
    <col min="2828" max="2828" width="0" style="242" hidden="1" customWidth="1"/>
    <col min="2829" max="2829" width="12.625" style="242" customWidth="1"/>
    <col min="2830" max="2830" width="13.625" style="242" customWidth="1"/>
    <col min="2831" max="2833" width="0" style="242" hidden="1" customWidth="1"/>
    <col min="2834" max="2834" width="10.25" style="242" customWidth="1"/>
    <col min="2835" max="2836" width="9" style="242" customWidth="1"/>
    <col min="2837" max="2837" width="10.125" style="242" customWidth="1"/>
    <col min="2838" max="2838" width="17.375" style="242" customWidth="1"/>
    <col min="2839" max="2839" width="12.75" style="242" customWidth="1"/>
    <col min="2840" max="2840" width="10.625" style="242" customWidth="1"/>
    <col min="2841" max="2841" width="11.75" style="242" customWidth="1"/>
    <col min="2842" max="3072" width="9" style="242"/>
    <col min="3073" max="3073" width="31.125" style="242" customWidth="1"/>
    <col min="3074" max="3074" width="10" style="242" customWidth="1"/>
    <col min="3075" max="3081" width="0" style="242" hidden="1" customWidth="1"/>
    <col min="3082" max="3083" width="10.75" style="242" customWidth="1"/>
    <col min="3084" max="3084" width="0" style="242" hidden="1" customWidth="1"/>
    <col min="3085" max="3085" width="12.625" style="242" customWidth="1"/>
    <col min="3086" max="3086" width="13.625" style="242" customWidth="1"/>
    <col min="3087" max="3089" width="0" style="242" hidden="1" customWidth="1"/>
    <col min="3090" max="3090" width="10.25" style="242" customWidth="1"/>
    <col min="3091" max="3092" width="9" style="242" customWidth="1"/>
    <col min="3093" max="3093" width="10.125" style="242" customWidth="1"/>
    <col min="3094" max="3094" width="17.375" style="242" customWidth="1"/>
    <col min="3095" max="3095" width="12.75" style="242" customWidth="1"/>
    <col min="3096" max="3096" width="10.625" style="242" customWidth="1"/>
    <col min="3097" max="3097" width="11.75" style="242" customWidth="1"/>
    <col min="3098" max="3328" width="9" style="242"/>
    <col min="3329" max="3329" width="31.125" style="242" customWidth="1"/>
    <col min="3330" max="3330" width="10" style="242" customWidth="1"/>
    <col min="3331" max="3337" width="0" style="242" hidden="1" customWidth="1"/>
    <col min="3338" max="3339" width="10.75" style="242" customWidth="1"/>
    <col min="3340" max="3340" width="0" style="242" hidden="1" customWidth="1"/>
    <col min="3341" max="3341" width="12.625" style="242" customWidth="1"/>
    <col min="3342" max="3342" width="13.625" style="242" customWidth="1"/>
    <col min="3343" max="3345" width="0" style="242" hidden="1" customWidth="1"/>
    <col min="3346" max="3346" width="10.25" style="242" customWidth="1"/>
    <col min="3347" max="3348" width="9" style="242" customWidth="1"/>
    <col min="3349" max="3349" width="10.125" style="242" customWidth="1"/>
    <col min="3350" max="3350" width="17.375" style="242" customWidth="1"/>
    <col min="3351" max="3351" width="12.75" style="242" customWidth="1"/>
    <col min="3352" max="3352" width="10.625" style="242" customWidth="1"/>
    <col min="3353" max="3353" width="11.75" style="242" customWidth="1"/>
    <col min="3354" max="3584" width="9" style="242"/>
    <col min="3585" max="3585" width="31.125" style="242" customWidth="1"/>
    <col min="3586" max="3586" width="10" style="242" customWidth="1"/>
    <col min="3587" max="3593" width="0" style="242" hidden="1" customWidth="1"/>
    <col min="3594" max="3595" width="10.75" style="242" customWidth="1"/>
    <col min="3596" max="3596" width="0" style="242" hidden="1" customWidth="1"/>
    <col min="3597" max="3597" width="12.625" style="242" customWidth="1"/>
    <col min="3598" max="3598" width="13.625" style="242" customWidth="1"/>
    <col min="3599" max="3601" width="0" style="242" hidden="1" customWidth="1"/>
    <col min="3602" max="3602" width="10.25" style="242" customWidth="1"/>
    <col min="3603" max="3604" width="9" style="242" customWidth="1"/>
    <col min="3605" max="3605" width="10.125" style="242" customWidth="1"/>
    <col min="3606" max="3606" width="17.375" style="242" customWidth="1"/>
    <col min="3607" max="3607" width="12.75" style="242" customWidth="1"/>
    <col min="3608" max="3608" width="10.625" style="242" customWidth="1"/>
    <col min="3609" max="3609" width="11.75" style="242" customWidth="1"/>
    <col min="3610" max="3840" width="9" style="242"/>
    <col min="3841" max="3841" width="31.125" style="242" customWidth="1"/>
    <col min="3842" max="3842" width="10" style="242" customWidth="1"/>
    <col min="3843" max="3849" width="0" style="242" hidden="1" customWidth="1"/>
    <col min="3850" max="3851" width="10.75" style="242" customWidth="1"/>
    <col min="3852" max="3852" width="0" style="242" hidden="1" customWidth="1"/>
    <col min="3853" max="3853" width="12.625" style="242" customWidth="1"/>
    <col min="3854" max="3854" width="13.625" style="242" customWidth="1"/>
    <col min="3855" max="3857" width="0" style="242" hidden="1" customWidth="1"/>
    <col min="3858" max="3858" width="10.25" style="242" customWidth="1"/>
    <col min="3859" max="3860" width="9" style="242" customWidth="1"/>
    <col min="3861" max="3861" width="10.125" style="242" customWidth="1"/>
    <col min="3862" max="3862" width="17.375" style="242" customWidth="1"/>
    <col min="3863" max="3863" width="12.75" style="242" customWidth="1"/>
    <col min="3864" max="3864" width="10.625" style="242" customWidth="1"/>
    <col min="3865" max="3865" width="11.75" style="242" customWidth="1"/>
    <col min="3866" max="4096" width="9" style="242"/>
    <col min="4097" max="4097" width="31.125" style="242" customWidth="1"/>
    <col min="4098" max="4098" width="10" style="242" customWidth="1"/>
    <col min="4099" max="4105" width="0" style="242" hidden="1" customWidth="1"/>
    <col min="4106" max="4107" width="10.75" style="242" customWidth="1"/>
    <col min="4108" max="4108" width="0" style="242" hidden="1" customWidth="1"/>
    <col min="4109" max="4109" width="12.625" style="242" customWidth="1"/>
    <col min="4110" max="4110" width="13.625" style="242" customWidth="1"/>
    <col min="4111" max="4113" width="0" style="242" hidden="1" customWidth="1"/>
    <col min="4114" max="4114" width="10.25" style="242" customWidth="1"/>
    <col min="4115" max="4116" width="9" style="242" customWidth="1"/>
    <col min="4117" max="4117" width="10.125" style="242" customWidth="1"/>
    <col min="4118" max="4118" width="17.375" style="242" customWidth="1"/>
    <col min="4119" max="4119" width="12.75" style="242" customWidth="1"/>
    <col min="4120" max="4120" width="10.625" style="242" customWidth="1"/>
    <col min="4121" max="4121" width="11.75" style="242" customWidth="1"/>
    <col min="4122" max="4352" width="9" style="242"/>
    <col min="4353" max="4353" width="31.125" style="242" customWidth="1"/>
    <col min="4354" max="4354" width="10" style="242" customWidth="1"/>
    <col min="4355" max="4361" width="0" style="242" hidden="1" customWidth="1"/>
    <col min="4362" max="4363" width="10.75" style="242" customWidth="1"/>
    <col min="4364" max="4364" width="0" style="242" hidden="1" customWidth="1"/>
    <col min="4365" max="4365" width="12.625" style="242" customWidth="1"/>
    <col min="4366" max="4366" width="13.625" style="242" customWidth="1"/>
    <col min="4367" max="4369" width="0" style="242" hidden="1" customWidth="1"/>
    <col min="4370" max="4370" width="10.25" style="242" customWidth="1"/>
    <col min="4371" max="4372" width="9" style="242" customWidth="1"/>
    <col min="4373" max="4373" width="10.125" style="242" customWidth="1"/>
    <col min="4374" max="4374" width="17.375" style="242" customWidth="1"/>
    <col min="4375" max="4375" width="12.75" style="242" customWidth="1"/>
    <col min="4376" max="4376" width="10.625" style="242" customWidth="1"/>
    <col min="4377" max="4377" width="11.75" style="242" customWidth="1"/>
    <col min="4378" max="4608" width="9" style="242"/>
    <col min="4609" max="4609" width="31.125" style="242" customWidth="1"/>
    <col min="4610" max="4610" width="10" style="242" customWidth="1"/>
    <col min="4611" max="4617" width="0" style="242" hidden="1" customWidth="1"/>
    <col min="4618" max="4619" width="10.75" style="242" customWidth="1"/>
    <col min="4620" max="4620" width="0" style="242" hidden="1" customWidth="1"/>
    <col min="4621" max="4621" width="12.625" style="242" customWidth="1"/>
    <col min="4622" max="4622" width="13.625" style="242" customWidth="1"/>
    <col min="4623" max="4625" width="0" style="242" hidden="1" customWidth="1"/>
    <col min="4626" max="4626" width="10.25" style="242" customWidth="1"/>
    <col min="4627" max="4628" width="9" style="242" customWidth="1"/>
    <col min="4629" max="4629" width="10.125" style="242" customWidth="1"/>
    <col min="4630" max="4630" width="17.375" style="242" customWidth="1"/>
    <col min="4631" max="4631" width="12.75" style="242" customWidth="1"/>
    <col min="4632" max="4632" width="10.625" style="242" customWidth="1"/>
    <col min="4633" max="4633" width="11.75" style="242" customWidth="1"/>
    <col min="4634" max="4864" width="9" style="242"/>
    <col min="4865" max="4865" width="31.125" style="242" customWidth="1"/>
    <col min="4866" max="4866" width="10" style="242" customWidth="1"/>
    <col min="4867" max="4873" width="0" style="242" hidden="1" customWidth="1"/>
    <col min="4874" max="4875" width="10.75" style="242" customWidth="1"/>
    <col min="4876" max="4876" width="0" style="242" hidden="1" customWidth="1"/>
    <col min="4877" max="4877" width="12.625" style="242" customWidth="1"/>
    <col min="4878" max="4878" width="13.625" style="242" customWidth="1"/>
    <col min="4879" max="4881" width="0" style="242" hidden="1" customWidth="1"/>
    <col min="4882" max="4882" width="10.25" style="242" customWidth="1"/>
    <col min="4883" max="4884" width="9" style="242" customWidth="1"/>
    <col min="4885" max="4885" width="10.125" style="242" customWidth="1"/>
    <col min="4886" max="4886" width="17.375" style="242" customWidth="1"/>
    <col min="4887" max="4887" width="12.75" style="242" customWidth="1"/>
    <col min="4888" max="4888" width="10.625" style="242" customWidth="1"/>
    <col min="4889" max="4889" width="11.75" style="242" customWidth="1"/>
    <col min="4890" max="5120" width="9" style="242"/>
    <col min="5121" max="5121" width="31.125" style="242" customWidth="1"/>
    <col min="5122" max="5122" width="10" style="242" customWidth="1"/>
    <col min="5123" max="5129" width="0" style="242" hidden="1" customWidth="1"/>
    <col min="5130" max="5131" width="10.75" style="242" customWidth="1"/>
    <col min="5132" max="5132" width="0" style="242" hidden="1" customWidth="1"/>
    <col min="5133" max="5133" width="12.625" style="242" customWidth="1"/>
    <col min="5134" max="5134" width="13.625" style="242" customWidth="1"/>
    <col min="5135" max="5137" width="0" style="242" hidden="1" customWidth="1"/>
    <col min="5138" max="5138" width="10.25" style="242" customWidth="1"/>
    <col min="5139" max="5140" width="9" style="242" customWidth="1"/>
    <col min="5141" max="5141" width="10.125" style="242" customWidth="1"/>
    <col min="5142" max="5142" width="17.375" style="242" customWidth="1"/>
    <col min="5143" max="5143" width="12.75" style="242" customWidth="1"/>
    <col min="5144" max="5144" width="10.625" style="242" customWidth="1"/>
    <col min="5145" max="5145" width="11.75" style="242" customWidth="1"/>
    <col min="5146" max="5376" width="9" style="242"/>
    <col min="5377" max="5377" width="31.125" style="242" customWidth="1"/>
    <col min="5378" max="5378" width="10" style="242" customWidth="1"/>
    <col min="5379" max="5385" width="0" style="242" hidden="1" customWidth="1"/>
    <col min="5386" max="5387" width="10.75" style="242" customWidth="1"/>
    <col min="5388" max="5388" width="0" style="242" hidden="1" customWidth="1"/>
    <col min="5389" max="5389" width="12.625" style="242" customWidth="1"/>
    <col min="5390" max="5390" width="13.625" style="242" customWidth="1"/>
    <col min="5391" max="5393" width="0" style="242" hidden="1" customWidth="1"/>
    <col min="5394" max="5394" width="10.25" style="242" customWidth="1"/>
    <col min="5395" max="5396" width="9" style="242" customWidth="1"/>
    <col min="5397" max="5397" width="10.125" style="242" customWidth="1"/>
    <col min="5398" max="5398" width="17.375" style="242" customWidth="1"/>
    <col min="5399" max="5399" width="12.75" style="242" customWidth="1"/>
    <col min="5400" max="5400" width="10.625" style="242" customWidth="1"/>
    <col min="5401" max="5401" width="11.75" style="242" customWidth="1"/>
    <col min="5402" max="5632" width="9" style="242"/>
    <col min="5633" max="5633" width="31.125" style="242" customWidth="1"/>
    <col min="5634" max="5634" width="10" style="242" customWidth="1"/>
    <col min="5635" max="5641" width="0" style="242" hidden="1" customWidth="1"/>
    <col min="5642" max="5643" width="10.75" style="242" customWidth="1"/>
    <col min="5644" max="5644" width="0" style="242" hidden="1" customWidth="1"/>
    <col min="5645" max="5645" width="12.625" style="242" customWidth="1"/>
    <col min="5646" max="5646" width="13.625" style="242" customWidth="1"/>
    <col min="5647" max="5649" width="0" style="242" hidden="1" customWidth="1"/>
    <col min="5650" max="5650" width="10.25" style="242" customWidth="1"/>
    <col min="5651" max="5652" width="9" style="242" customWidth="1"/>
    <col min="5653" max="5653" width="10.125" style="242" customWidth="1"/>
    <col min="5654" max="5654" width="17.375" style="242" customWidth="1"/>
    <col min="5655" max="5655" width="12.75" style="242" customWidth="1"/>
    <col min="5656" max="5656" width="10.625" style="242" customWidth="1"/>
    <col min="5657" max="5657" width="11.75" style="242" customWidth="1"/>
    <col min="5658" max="5888" width="9" style="242"/>
    <col min="5889" max="5889" width="31.125" style="242" customWidth="1"/>
    <col min="5890" max="5890" width="10" style="242" customWidth="1"/>
    <col min="5891" max="5897" width="0" style="242" hidden="1" customWidth="1"/>
    <col min="5898" max="5899" width="10.75" style="242" customWidth="1"/>
    <col min="5900" max="5900" width="0" style="242" hidden="1" customWidth="1"/>
    <col min="5901" max="5901" width="12.625" style="242" customWidth="1"/>
    <col min="5902" max="5902" width="13.625" style="242" customWidth="1"/>
    <col min="5903" max="5905" width="0" style="242" hidden="1" customWidth="1"/>
    <col min="5906" max="5906" width="10.25" style="242" customWidth="1"/>
    <col min="5907" max="5908" width="9" style="242" customWidth="1"/>
    <col min="5909" max="5909" width="10.125" style="242" customWidth="1"/>
    <col min="5910" max="5910" width="17.375" style="242" customWidth="1"/>
    <col min="5911" max="5911" width="12.75" style="242" customWidth="1"/>
    <col min="5912" max="5912" width="10.625" style="242" customWidth="1"/>
    <col min="5913" max="5913" width="11.75" style="242" customWidth="1"/>
    <col min="5914" max="6144" width="9" style="242"/>
    <col min="6145" max="6145" width="31.125" style="242" customWidth="1"/>
    <col min="6146" max="6146" width="10" style="242" customWidth="1"/>
    <col min="6147" max="6153" width="0" style="242" hidden="1" customWidth="1"/>
    <col min="6154" max="6155" width="10.75" style="242" customWidth="1"/>
    <col min="6156" max="6156" width="0" style="242" hidden="1" customWidth="1"/>
    <col min="6157" max="6157" width="12.625" style="242" customWidth="1"/>
    <col min="6158" max="6158" width="13.625" style="242" customWidth="1"/>
    <col min="6159" max="6161" width="0" style="242" hidden="1" customWidth="1"/>
    <col min="6162" max="6162" width="10.25" style="242" customWidth="1"/>
    <col min="6163" max="6164" width="9" style="242" customWidth="1"/>
    <col min="6165" max="6165" width="10.125" style="242" customWidth="1"/>
    <col min="6166" max="6166" width="17.375" style="242" customWidth="1"/>
    <col min="6167" max="6167" width="12.75" style="242" customWidth="1"/>
    <col min="6168" max="6168" width="10.625" style="242" customWidth="1"/>
    <col min="6169" max="6169" width="11.75" style="242" customWidth="1"/>
    <col min="6170" max="6400" width="9" style="242"/>
    <col min="6401" max="6401" width="31.125" style="242" customWidth="1"/>
    <col min="6402" max="6402" width="10" style="242" customWidth="1"/>
    <col min="6403" max="6409" width="0" style="242" hidden="1" customWidth="1"/>
    <col min="6410" max="6411" width="10.75" style="242" customWidth="1"/>
    <col min="6412" max="6412" width="0" style="242" hidden="1" customWidth="1"/>
    <col min="6413" max="6413" width="12.625" style="242" customWidth="1"/>
    <col min="6414" max="6414" width="13.625" style="242" customWidth="1"/>
    <col min="6415" max="6417" width="0" style="242" hidden="1" customWidth="1"/>
    <col min="6418" max="6418" width="10.25" style="242" customWidth="1"/>
    <col min="6419" max="6420" width="9" style="242" customWidth="1"/>
    <col min="6421" max="6421" width="10.125" style="242" customWidth="1"/>
    <col min="6422" max="6422" width="17.375" style="242" customWidth="1"/>
    <col min="6423" max="6423" width="12.75" style="242" customWidth="1"/>
    <col min="6424" max="6424" width="10.625" style="242" customWidth="1"/>
    <col min="6425" max="6425" width="11.75" style="242" customWidth="1"/>
    <col min="6426" max="6656" width="9" style="242"/>
    <col min="6657" max="6657" width="31.125" style="242" customWidth="1"/>
    <col min="6658" max="6658" width="10" style="242" customWidth="1"/>
    <col min="6659" max="6665" width="0" style="242" hidden="1" customWidth="1"/>
    <col min="6666" max="6667" width="10.75" style="242" customWidth="1"/>
    <col min="6668" max="6668" width="0" style="242" hidden="1" customWidth="1"/>
    <col min="6669" max="6669" width="12.625" style="242" customWidth="1"/>
    <col min="6670" max="6670" width="13.625" style="242" customWidth="1"/>
    <col min="6671" max="6673" width="0" style="242" hidden="1" customWidth="1"/>
    <col min="6674" max="6674" width="10.25" style="242" customWidth="1"/>
    <col min="6675" max="6676" width="9" style="242" customWidth="1"/>
    <col min="6677" max="6677" width="10.125" style="242" customWidth="1"/>
    <col min="6678" max="6678" width="17.375" style="242" customWidth="1"/>
    <col min="6679" max="6679" width="12.75" style="242" customWidth="1"/>
    <col min="6680" max="6680" width="10.625" style="242" customWidth="1"/>
    <col min="6681" max="6681" width="11.75" style="242" customWidth="1"/>
    <col min="6682" max="6912" width="9" style="242"/>
    <col min="6913" max="6913" width="31.125" style="242" customWidth="1"/>
    <col min="6914" max="6914" width="10" style="242" customWidth="1"/>
    <col min="6915" max="6921" width="0" style="242" hidden="1" customWidth="1"/>
    <col min="6922" max="6923" width="10.75" style="242" customWidth="1"/>
    <col min="6924" max="6924" width="0" style="242" hidden="1" customWidth="1"/>
    <col min="6925" max="6925" width="12.625" style="242" customWidth="1"/>
    <col min="6926" max="6926" width="13.625" style="242" customWidth="1"/>
    <col min="6927" max="6929" width="0" style="242" hidden="1" customWidth="1"/>
    <col min="6930" max="6930" width="10.25" style="242" customWidth="1"/>
    <col min="6931" max="6932" width="9" style="242" customWidth="1"/>
    <col min="6933" max="6933" width="10.125" style="242" customWidth="1"/>
    <col min="6934" max="6934" width="17.375" style="242" customWidth="1"/>
    <col min="6935" max="6935" width="12.75" style="242" customWidth="1"/>
    <col min="6936" max="6936" width="10.625" style="242" customWidth="1"/>
    <col min="6937" max="6937" width="11.75" style="242" customWidth="1"/>
    <col min="6938" max="7168" width="9" style="242"/>
    <col min="7169" max="7169" width="31.125" style="242" customWidth="1"/>
    <col min="7170" max="7170" width="10" style="242" customWidth="1"/>
    <col min="7171" max="7177" width="0" style="242" hidden="1" customWidth="1"/>
    <col min="7178" max="7179" width="10.75" style="242" customWidth="1"/>
    <col min="7180" max="7180" width="0" style="242" hidden="1" customWidth="1"/>
    <col min="7181" max="7181" width="12.625" style="242" customWidth="1"/>
    <col min="7182" max="7182" width="13.625" style="242" customWidth="1"/>
    <col min="7183" max="7185" width="0" style="242" hidden="1" customWidth="1"/>
    <col min="7186" max="7186" width="10.25" style="242" customWidth="1"/>
    <col min="7187" max="7188" width="9" style="242" customWidth="1"/>
    <col min="7189" max="7189" width="10.125" style="242" customWidth="1"/>
    <col min="7190" max="7190" width="17.375" style="242" customWidth="1"/>
    <col min="7191" max="7191" width="12.75" style="242" customWidth="1"/>
    <col min="7192" max="7192" width="10.625" style="242" customWidth="1"/>
    <col min="7193" max="7193" width="11.75" style="242" customWidth="1"/>
    <col min="7194" max="7424" width="9" style="242"/>
    <col min="7425" max="7425" width="31.125" style="242" customWidth="1"/>
    <col min="7426" max="7426" width="10" style="242" customWidth="1"/>
    <col min="7427" max="7433" width="0" style="242" hidden="1" customWidth="1"/>
    <col min="7434" max="7435" width="10.75" style="242" customWidth="1"/>
    <col min="7436" max="7436" width="0" style="242" hidden="1" customWidth="1"/>
    <col min="7437" max="7437" width="12.625" style="242" customWidth="1"/>
    <col min="7438" max="7438" width="13.625" style="242" customWidth="1"/>
    <col min="7439" max="7441" width="0" style="242" hidden="1" customWidth="1"/>
    <col min="7442" max="7442" width="10.25" style="242" customWidth="1"/>
    <col min="7443" max="7444" width="9" style="242" customWidth="1"/>
    <col min="7445" max="7445" width="10.125" style="242" customWidth="1"/>
    <col min="7446" max="7446" width="17.375" style="242" customWidth="1"/>
    <col min="7447" max="7447" width="12.75" style="242" customWidth="1"/>
    <col min="7448" max="7448" width="10.625" style="242" customWidth="1"/>
    <col min="7449" max="7449" width="11.75" style="242" customWidth="1"/>
    <col min="7450" max="7680" width="9" style="242"/>
    <col min="7681" max="7681" width="31.125" style="242" customWidth="1"/>
    <col min="7682" max="7682" width="10" style="242" customWidth="1"/>
    <col min="7683" max="7689" width="0" style="242" hidden="1" customWidth="1"/>
    <col min="7690" max="7691" width="10.75" style="242" customWidth="1"/>
    <col min="7692" max="7692" width="0" style="242" hidden="1" customWidth="1"/>
    <col min="7693" max="7693" width="12.625" style="242" customWidth="1"/>
    <col min="7694" max="7694" width="13.625" style="242" customWidth="1"/>
    <col min="7695" max="7697" width="0" style="242" hidden="1" customWidth="1"/>
    <col min="7698" max="7698" width="10.25" style="242" customWidth="1"/>
    <col min="7699" max="7700" width="9" style="242" customWidth="1"/>
    <col min="7701" max="7701" width="10.125" style="242" customWidth="1"/>
    <col min="7702" max="7702" width="17.375" style="242" customWidth="1"/>
    <col min="7703" max="7703" width="12.75" style="242" customWidth="1"/>
    <col min="7704" max="7704" width="10.625" style="242" customWidth="1"/>
    <col min="7705" max="7705" width="11.75" style="242" customWidth="1"/>
    <col min="7706" max="7936" width="9" style="242"/>
    <col min="7937" max="7937" width="31.125" style="242" customWidth="1"/>
    <col min="7938" max="7938" width="10" style="242" customWidth="1"/>
    <col min="7939" max="7945" width="0" style="242" hidden="1" customWidth="1"/>
    <col min="7946" max="7947" width="10.75" style="242" customWidth="1"/>
    <col min="7948" max="7948" width="0" style="242" hidden="1" customWidth="1"/>
    <col min="7949" max="7949" width="12.625" style="242" customWidth="1"/>
    <col min="7950" max="7950" width="13.625" style="242" customWidth="1"/>
    <col min="7951" max="7953" width="0" style="242" hidden="1" customWidth="1"/>
    <col min="7954" max="7954" width="10.25" style="242" customWidth="1"/>
    <col min="7955" max="7956" width="9" style="242" customWidth="1"/>
    <col min="7957" max="7957" width="10.125" style="242" customWidth="1"/>
    <col min="7958" max="7958" width="17.375" style="242" customWidth="1"/>
    <col min="7959" max="7959" width="12.75" style="242" customWidth="1"/>
    <col min="7960" max="7960" width="10.625" style="242" customWidth="1"/>
    <col min="7961" max="7961" width="11.75" style="242" customWidth="1"/>
    <col min="7962" max="8192" width="9" style="242"/>
    <col min="8193" max="8193" width="31.125" style="242" customWidth="1"/>
    <col min="8194" max="8194" width="10" style="242" customWidth="1"/>
    <col min="8195" max="8201" width="0" style="242" hidden="1" customWidth="1"/>
    <col min="8202" max="8203" width="10.75" style="242" customWidth="1"/>
    <col min="8204" max="8204" width="0" style="242" hidden="1" customWidth="1"/>
    <col min="8205" max="8205" width="12.625" style="242" customWidth="1"/>
    <col min="8206" max="8206" width="13.625" style="242" customWidth="1"/>
    <col min="8207" max="8209" width="0" style="242" hidden="1" customWidth="1"/>
    <col min="8210" max="8210" width="10.25" style="242" customWidth="1"/>
    <col min="8211" max="8212" width="9" style="242" customWidth="1"/>
    <col min="8213" max="8213" width="10.125" style="242" customWidth="1"/>
    <col min="8214" max="8214" width="17.375" style="242" customWidth="1"/>
    <col min="8215" max="8215" width="12.75" style="242" customWidth="1"/>
    <col min="8216" max="8216" width="10.625" style="242" customWidth="1"/>
    <col min="8217" max="8217" width="11.75" style="242" customWidth="1"/>
    <col min="8218" max="8448" width="9" style="242"/>
    <col min="8449" max="8449" width="31.125" style="242" customWidth="1"/>
    <col min="8450" max="8450" width="10" style="242" customWidth="1"/>
    <col min="8451" max="8457" width="0" style="242" hidden="1" customWidth="1"/>
    <col min="8458" max="8459" width="10.75" style="242" customWidth="1"/>
    <col min="8460" max="8460" width="0" style="242" hidden="1" customWidth="1"/>
    <col min="8461" max="8461" width="12.625" style="242" customWidth="1"/>
    <col min="8462" max="8462" width="13.625" style="242" customWidth="1"/>
    <col min="8463" max="8465" width="0" style="242" hidden="1" customWidth="1"/>
    <col min="8466" max="8466" width="10.25" style="242" customWidth="1"/>
    <col min="8467" max="8468" width="9" style="242" customWidth="1"/>
    <col min="8469" max="8469" width="10.125" style="242" customWidth="1"/>
    <col min="8470" max="8470" width="17.375" style="242" customWidth="1"/>
    <col min="8471" max="8471" width="12.75" style="242" customWidth="1"/>
    <col min="8472" max="8472" width="10.625" style="242" customWidth="1"/>
    <col min="8473" max="8473" width="11.75" style="242" customWidth="1"/>
    <col min="8474" max="8704" width="9" style="242"/>
    <col min="8705" max="8705" width="31.125" style="242" customWidth="1"/>
    <col min="8706" max="8706" width="10" style="242" customWidth="1"/>
    <col min="8707" max="8713" width="0" style="242" hidden="1" customWidth="1"/>
    <col min="8714" max="8715" width="10.75" style="242" customWidth="1"/>
    <col min="8716" max="8716" width="0" style="242" hidden="1" customWidth="1"/>
    <col min="8717" max="8717" width="12.625" style="242" customWidth="1"/>
    <col min="8718" max="8718" width="13.625" style="242" customWidth="1"/>
    <col min="8719" max="8721" width="0" style="242" hidden="1" customWidth="1"/>
    <col min="8722" max="8722" width="10.25" style="242" customWidth="1"/>
    <col min="8723" max="8724" width="9" style="242" customWidth="1"/>
    <col min="8725" max="8725" width="10.125" style="242" customWidth="1"/>
    <col min="8726" max="8726" width="17.375" style="242" customWidth="1"/>
    <col min="8727" max="8727" width="12.75" style="242" customWidth="1"/>
    <col min="8728" max="8728" width="10.625" style="242" customWidth="1"/>
    <col min="8729" max="8729" width="11.75" style="242" customWidth="1"/>
    <col min="8730" max="8960" width="9" style="242"/>
    <col min="8961" max="8961" width="31.125" style="242" customWidth="1"/>
    <col min="8962" max="8962" width="10" style="242" customWidth="1"/>
    <col min="8963" max="8969" width="0" style="242" hidden="1" customWidth="1"/>
    <col min="8970" max="8971" width="10.75" style="242" customWidth="1"/>
    <col min="8972" max="8972" width="0" style="242" hidden="1" customWidth="1"/>
    <col min="8973" max="8973" width="12.625" style="242" customWidth="1"/>
    <col min="8974" max="8974" width="13.625" style="242" customWidth="1"/>
    <col min="8975" max="8977" width="0" style="242" hidden="1" customWidth="1"/>
    <col min="8978" max="8978" width="10.25" style="242" customWidth="1"/>
    <col min="8979" max="8980" width="9" style="242" customWidth="1"/>
    <col min="8981" max="8981" width="10.125" style="242" customWidth="1"/>
    <col min="8982" max="8982" width="17.375" style="242" customWidth="1"/>
    <col min="8983" max="8983" width="12.75" style="242" customWidth="1"/>
    <col min="8984" max="8984" width="10.625" style="242" customWidth="1"/>
    <col min="8985" max="8985" width="11.75" style="242" customWidth="1"/>
    <col min="8986" max="9216" width="9" style="242"/>
    <col min="9217" max="9217" width="31.125" style="242" customWidth="1"/>
    <col min="9218" max="9218" width="10" style="242" customWidth="1"/>
    <col min="9219" max="9225" width="0" style="242" hidden="1" customWidth="1"/>
    <col min="9226" max="9227" width="10.75" style="242" customWidth="1"/>
    <col min="9228" max="9228" width="0" style="242" hidden="1" customWidth="1"/>
    <col min="9229" max="9229" width="12.625" style="242" customWidth="1"/>
    <col min="9230" max="9230" width="13.625" style="242" customWidth="1"/>
    <col min="9231" max="9233" width="0" style="242" hidden="1" customWidth="1"/>
    <col min="9234" max="9234" width="10.25" style="242" customWidth="1"/>
    <col min="9235" max="9236" width="9" style="242" customWidth="1"/>
    <col min="9237" max="9237" width="10.125" style="242" customWidth="1"/>
    <col min="9238" max="9238" width="17.375" style="242" customWidth="1"/>
    <col min="9239" max="9239" width="12.75" style="242" customWidth="1"/>
    <col min="9240" max="9240" width="10.625" style="242" customWidth="1"/>
    <col min="9241" max="9241" width="11.75" style="242" customWidth="1"/>
    <col min="9242" max="9472" width="9" style="242"/>
    <col min="9473" max="9473" width="31.125" style="242" customWidth="1"/>
    <col min="9474" max="9474" width="10" style="242" customWidth="1"/>
    <col min="9475" max="9481" width="0" style="242" hidden="1" customWidth="1"/>
    <col min="9482" max="9483" width="10.75" style="242" customWidth="1"/>
    <col min="9484" max="9484" width="0" style="242" hidden="1" customWidth="1"/>
    <col min="9485" max="9485" width="12.625" style="242" customWidth="1"/>
    <col min="9486" max="9486" width="13.625" style="242" customWidth="1"/>
    <col min="9487" max="9489" width="0" style="242" hidden="1" customWidth="1"/>
    <col min="9490" max="9490" width="10.25" style="242" customWidth="1"/>
    <col min="9491" max="9492" width="9" style="242" customWidth="1"/>
    <col min="9493" max="9493" width="10.125" style="242" customWidth="1"/>
    <col min="9494" max="9494" width="17.375" style="242" customWidth="1"/>
    <col min="9495" max="9495" width="12.75" style="242" customWidth="1"/>
    <col min="9496" max="9496" width="10.625" style="242" customWidth="1"/>
    <col min="9497" max="9497" width="11.75" style="242" customWidth="1"/>
    <col min="9498" max="9728" width="9" style="242"/>
    <col min="9729" max="9729" width="31.125" style="242" customWidth="1"/>
    <col min="9730" max="9730" width="10" style="242" customWidth="1"/>
    <col min="9731" max="9737" width="0" style="242" hidden="1" customWidth="1"/>
    <col min="9738" max="9739" width="10.75" style="242" customWidth="1"/>
    <col min="9740" max="9740" width="0" style="242" hidden="1" customWidth="1"/>
    <col min="9741" max="9741" width="12.625" style="242" customWidth="1"/>
    <col min="9742" max="9742" width="13.625" style="242" customWidth="1"/>
    <col min="9743" max="9745" width="0" style="242" hidden="1" customWidth="1"/>
    <col min="9746" max="9746" width="10.25" style="242" customWidth="1"/>
    <col min="9747" max="9748" width="9" style="242" customWidth="1"/>
    <col min="9749" max="9749" width="10.125" style="242" customWidth="1"/>
    <col min="9750" max="9750" width="17.375" style="242" customWidth="1"/>
    <col min="9751" max="9751" width="12.75" style="242" customWidth="1"/>
    <col min="9752" max="9752" width="10.625" style="242" customWidth="1"/>
    <col min="9753" max="9753" width="11.75" style="242" customWidth="1"/>
    <col min="9754" max="9984" width="9" style="242"/>
    <col min="9985" max="9985" width="31.125" style="242" customWidth="1"/>
    <col min="9986" max="9986" width="10" style="242" customWidth="1"/>
    <col min="9987" max="9993" width="0" style="242" hidden="1" customWidth="1"/>
    <col min="9994" max="9995" width="10.75" style="242" customWidth="1"/>
    <col min="9996" max="9996" width="0" style="242" hidden="1" customWidth="1"/>
    <col min="9997" max="9997" width="12.625" style="242" customWidth="1"/>
    <col min="9998" max="9998" width="13.625" style="242" customWidth="1"/>
    <col min="9999" max="10001" width="0" style="242" hidden="1" customWidth="1"/>
    <col min="10002" max="10002" width="10.25" style="242" customWidth="1"/>
    <col min="10003" max="10004" width="9" style="242" customWidth="1"/>
    <col min="10005" max="10005" width="10.125" style="242" customWidth="1"/>
    <col min="10006" max="10006" width="17.375" style="242" customWidth="1"/>
    <col min="10007" max="10007" width="12.75" style="242" customWidth="1"/>
    <col min="10008" max="10008" width="10.625" style="242" customWidth="1"/>
    <col min="10009" max="10009" width="11.75" style="242" customWidth="1"/>
    <col min="10010" max="10240" width="9" style="242"/>
    <col min="10241" max="10241" width="31.125" style="242" customWidth="1"/>
    <col min="10242" max="10242" width="10" style="242" customWidth="1"/>
    <col min="10243" max="10249" width="0" style="242" hidden="1" customWidth="1"/>
    <col min="10250" max="10251" width="10.75" style="242" customWidth="1"/>
    <col min="10252" max="10252" width="0" style="242" hidden="1" customWidth="1"/>
    <col min="10253" max="10253" width="12.625" style="242" customWidth="1"/>
    <col min="10254" max="10254" width="13.625" style="242" customWidth="1"/>
    <col min="10255" max="10257" width="0" style="242" hidden="1" customWidth="1"/>
    <col min="10258" max="10258" width="10.25" style="242" customWidth="1"/>
    <col min="10259" max="10260" width="9" style="242" customWidth="1"/>
    <col min="10261" max="10261" width="10.125" style="242" customWidth="1"/>
    <col min="10262" max="10262" width="17.375" style="242" customWidth="1"/>
    <col min="10263" max="10263" width="12.75" style="242" customWidth="1"/>
    <col min="10264" max="10264" width="10.625" style="242" customWidth="1"/>
    <col min="10265" max="10265" width="11.75" style="242" customWidth="1"/>
    <col min="10266" max="10496" width="9" style="242"/>
    <col min="10497" max="10497" width="31.125" style="242" customWidth="1"/>
    <col min="10498" max="10498" width="10" style="242" customWidth="1"/>
    <col min="10499" max="10505" width="0" style="242" hidden="1" customWidth="1"/>
    <col min="10506" max="10507" width="10.75" style="242" customWidth="1"/>
    <col min="10508" max="10508" width="0" style="242" hidden="1" customWidth="1"/>
    <col min="10509" max="10509" width="12.625" style="242" customWidth="1"/>
    <col min="10510" max="10510" width="13.625" style="242" customWidth="1"/>
    <col min="10511" max="10513" width="0" style="242" hidden="1" customWidth="1"/>
    <col min="10514" max="10514" width="10.25" style="242" customWidth="1"/>
    <col min="10515" max="10516" width="9" style="242" customWidth="1"/>
    <col min="10517" max="10517" width="10.125" style="242" customWidth="1"/>
    <col min="10518" max="10518" width="17.375" style="242" customWidth="1"/>
    <col min="10519" max="10519" width="12.75" style="242" customWidth="1"/>
    <col min="10520" max="10520" width="10.625" style="242" customWidth="1"/>
    <col min="10521" max="10521" width="11.75" style="242" customWidth="1"/>
    <col min="10522" max="10752" width="9" style="242"/>
    <col min="10753" max="10753" width="31.125" style="242" customWidth="1"/>
    <col min="10754" max="10754" width="10" style="242" customWidth="1"/>
    <col min="10755" max="10761" width="0" style="242" hidden="1" customWidth="1"/>
    <col min="10762" max="10763" width="10.75" style="242" customWidth="1"/>
    <col min="10764" max="10764" width="0" style="242" hidden="1" customWidth="1"/>
    <col min="10765" max="10765" width="12.625" style="242" customWidth="1"/>
    <col min="10766" max="10766" width="13.625" style="242" customWidth="1"/>
    <col min="10767" max="10769" width="0" style="242" hidden="1" customWidth="1"/>
    <col min="10770" max="10770" width="10.25" style="242" customWidth="1"/>
    <col min="10771" max="10772" width="9" style="242" customWidth="1"/>
    <col min="10773" max="10773" width="10.125" style="242" customWidth="1"/>
    <col min="10774" max="10774" width="17.375" style="242" customWidth="1"/>
    <col min="10775" max="10775" width="12.75" style="242" customWidth="1"/>
    <col min="10776" max="10776" width="10.625" style="242" customWidth="1"/>
    <col min="10777" max="10777" width="11.75" style="242" customWidth="1"/>
    <col min="10778" max="11008" width="9" style="242"/>
    <col min="11009" max="11009" width="31.125" style="242" customWidth="1"/>
    <col min="11010" max="11010" width="10" style="242" customWidth="1"/>
    <col min="11011" max="11017" width="0" style="242" hidden="1" customWidth="1"/>
    <col min="11018" max="11019" width="10.75" style="242" customWidth="1"/>
    <col min="11020" max="11020" width="0" style="242" hidden="1" customWidth="1"/>
    <col min="11021" max="11021" width="12.625" style="242" customWidth="1"/>
    <col min="11022" max="11022" width="13.625" style="242" customWidth="1"/>
    <col min="11023" max="11025" width="0" style="242" hidden="1" customWidth="1"/>
    <col min="11026" max="11026" width="10.25" style="242" customWidth="1"/>
    <col min="11027" max="11028" width="9" style="242" customWidth="1"/>
    <col min="11029" max="11029" width="10.125" style="242" customWidth="1"/>
    <col min="11030" max="11030" width="17.375" style="242" customWidth="1"/>
    <col min="11031" max="11031" width="12.75" style="242" customWidth="1"/>
    <col min="11032" max="11032" width="10.625" style="242" customWidth="1"/>
    <col min="11033" max="11033" width="11.75" style="242" customWidth="1"/>
    <col min="11034" max="11264" width="9" style="242"/>
    <col min="11265" max="11265" width="31.125" style="242" customWidth="1"/>
    <col min="11266" max="11266" width="10" style="242" customWidth="1"/>
    <col min="11267" max="11273" width="0" style="242" hidden="1" customWidth="1"/>
    <col min="11274" max="11275" width="10.75" style="242" customWidth="1"/>
    <col min="11276" max="11276" width="0" style="242" hidden="1" customWidth="1"/>
    <col min="11277" max="11277" width="12.625" style="242" customWidth="1"/>
    <col min="11278" max="11278" width="13.625" style="242" customWidth="1"/>
    <col min="11279" max="11281" width="0" style="242" hidden="1" customWidth="1"/>
    <col min="11282" max="11282" width="10.25" style="242" customWidth="1"/>
    <col min="11283" max="11284" width="9" style="242" customWidth="1"/>
    <col min="11285" max="11285" width="10.125" style="242" customWidth="1"/>
    <col min="11286" max="11286" width="17.375" style="242" customWidth="1"/>
    <col min="11287" max="11287" width="12.75" style="242" customWidth="1"/>
    <col min="11288" max="11288" width="10.625" style="242" customWidth="1"/>
    <col min="11289" max="11289" width="11.75" style="242" customWidth="1"/>
    <col min="11290" max="11520" width="9" style="242"/>
    <col min="11521" max="11521" width="31.125" style="242" customWidth="1"/>
    <col min="11522" max="11522" width="10" style="242" customWidth="1"/>
    <col min="11523" max="11529" width="0" style="242" hidden="1" customWidth="1"/>
    <col min="11530" max="11531" width="10.75" style="242" customWidth="1"/>
    <col min="11532" max="11532" width="0" style="242" hidden="1" customWidth="1"/>
    <col min="11533" max="11533" width="12.625" style="242" customWidth="1"/>
    <col min="11534" max="11534" width="13.625" style="242" customWidth="1"/>
    <col min="11535" max="11537" width="0" style="242" hidden="1" customWidth="1"/>
    <col min="11538" max="11538" width="10.25" style="242" customWidth="1"/>
    <col min="11539" max="11540" width="9" style="242" customWidth="1"/>
    <col min="11541" max="11541" width="10.125" style="242" customWidth="1"/>
    <col min="11542" max="11542" width="17.375" style="242" customWidth="1"/>
    <col min="11543" max="11543" width="12.75" style="242" customWidth="1"/>
    <col min="11544" max="11544" width="10.625" style="242" customWidth="1"/>
    <col min="11545" max="11545" width="11.75" style="242" customWidth="1"/>
    <col min="11546" max="11776" width="9" style="242"/>
    <col min="11777" max="11777" width="31.125" style="242" customWidth="1"/>
    <col min="11778" max="11778" width="10" style="242" customWidth="1"/>
    <col min="11779" max="11785" width="0" style="242" hidden="1" customWidth="1"/>
    <col min="11786" max="11787" width="10.75" style="242" customWidth="1"/>
    <col min="11788" max="11788" width="0" style="242" hidden="1" customWidth="1"/>
    <col min="11789" max="11789" width="12.625" style="242" customWidth="1"/>
    <col min="11790" max="11790" width="13.625" style="242" customWidth="1"/>
    <col min="11791" max="11793" width="0" style="242" hidden="1" customWidth="1"/>
    <col min="11794" max="11794" width="10.25" style="242" customWidth="1"/>
    <col min="11795" max="11796" width="9" style="242" customWidth="1"/>
    <col min="11797" max="11797" width="10.125" style="242" customWidth="1"/>
    <col min="11798" max="11798" width="17.375" style="242" customWidth="1"/>
    <col min="11799" max="11799" width="12.75" style="242" customWidth="1"/>
    <col min="11800" max="11800" width="10.625" style="242" customWidth="1"/>
    <col min="11801" max="11801" width="11.75" style="242" customWidth="1"/>
    <col min="11802" max="12032" width="9" style="242"/>
    <col min="12033" max="12033" width="31.125" style="242" customWidth="1"/>
    <col min="12034" max="12034" width="10" style="242" customWidth="1"/>
    <col min="12035" max="12041" width="0" style="242" hidden="1" customWidth="1"/>
    <col min="12042" max="12043" width="10.75" style="242" customWidth="1"/>
    <col min="12044" max="12044" width="0" style="242" hidden="1" customWidth="1"/>
    <col min="12045" max="12045" width="12.625" style="242" customWidth="1"/>
    <col min="12046" max="12046" width="13.625" style="242" customWidth="1"/>
    <col min="12047" max="12049" width="0" style="242" hidden="1" customWidth="1"/>
    <col min="12050" max="12050" width="10.25" style="242" customWidth="1"/>
    <col min="12051" max="12052" width="9" style="242" customWidth="1"/>
    <col min="12053" max="12053" width="10.125" style="242" customWidth="1"/>
    <col min="12054" max="12054" width="17.375" style="242" customWidth="1"/>
    <col min="12055" max="12055" width="12.75" style="242" customWidth="1"/>
    <col min="12056" max="12056" width="10.625" style="242" customWidth="1"/>
    <col min="12057" max="12057" width="11.75" style="242" customWidth="1"/>
    <col min="12058" max="12288" width="9" style="242"/>
    <col min="12289" max="12289" width="31.125" style="242" customWidth="1"/>
    <col min="12290" max="12290" width="10" style="242" customWidth="1"/>
    <col min="12291" max="12297" width="0" style="242" hidden="1" customWidth="1"/>
    <col min="12298" max="12299" width="10.75" style="242" customWidth="1"/>
    <col min="12300" max="12300" width="0" style="242" hidden="1" customWidth="1"/>
    <col min="12301" max="12301" width="12.625" style="242" customWidth="1"/>
    <col min="12302" max="12302" width="13.625" style="242" customWidth="1"/>
    <col min="12303" max="12305" width="0" style="242" hidden="1" customWidth="1"/>
    <col min="12306" max="12306" width="10.25" style="242" customWidth="1"/>
    <col min="12307" max="12308" width="9" style="242" customWidth="1"/>
    <col min="12309" max="12309" width="10.125" style="242" customWidth="1"/>
    <col min="12310" max="12310" width="17.375" style="242" customWidth="1"/>
    <col min="12311" max="12311" width="12.75" style="242" customWidth="1"/>
    <col min="12312" max="12312" width="10.625" style="242" customWidth="1"/>
    <col min="12313" max="12313" width="11.75" style="242" customWidth="1"/>
    <col min="12314" max="12544" width="9" style="242"/>
    <col min="12545" max="12545" width="31.125" style="242" customWidth="1"/>
    <col min="12546" max="12546" width="10" style="242" customWidth="1"/>
    <col min="12547" max="12553" width="0" style="242" hidden="1" customWidth="1"/>
    <col min="12554" max="12555" width="10.75" style="242" customWidth="1"/>
    <col min="12556" max="12556" width="0" style="242" hidden="1" customWidth="1"/>
    <col min="12557" max="12557" width="12.625" style="242" customWidth="1"/>
    <col min="12558" max="12558" width="13.625" style="242" customWidth="1"/>
    <col min="12559" max="12561" width="0" style="242" hidden="1" customWidth="1"/>
    <col min="12562" max="12562" width="10.25" style="242" customWidth="1"/>
    <col min="12563" max="12564" width="9" style="242" customWidth="1"/>
    <col min="12565" max="12565" width="10.125" style="242" customWidth="1"/>
    <col min="12566" max="12566" width="17.375" style="242" customWidth="1"/>
    <col min="12567" max="12567" width="12.75" style="242" customWidth="1"/>
    <col min="12568" max="12568" width="10.625" style="242" customWidth="1"/>
    <col min="12569" max="12569" width="11.75" style="242" customWidth="1"/>
    <col min="12570" max="12800" width="9" style="242"/>
    <col min="12801" max="12801" width="31.125" style="242" customWidth="1"/>
    <col min="12802" max="12802" width="10" style="242" customWidth="1"/>
    <col min="12803" max="12809" width="0" style="242" hidden="1" customWidth="1"/>
    <col min="12810" max="12811" width="10.75" style="242" customWidth="1"/>
    <col min="12812" max="12812" width="0" style="242" hidden="1" customWidth="1"/>
    <col min="12813" max="12813" width="12.625" style="242" customWidth="1"/>
    <col min="12814" max="12814" width="13.625" style="242" customWidth="1"/>
    <col min="12815" max="12817" width="0" style="242" hidden="1" customWidth="1"/>
    <col min="12818" max="12818" width="10.25" style="242" customWidth="1"/>
    <col min="12819" max="12820" width="9" style="242" customWidth="1"/>
    <col min="12821" max="12821" width="10.125" style="242" customWidth="1"/>
    <col min="12822" max="12822" width="17.375" style="242" customWidth="1"/>
    <col min="12823" max="12823" width="12.75" style="242" customWidth="1"/>
    <col min="12824" max="12824" width="10.625" style="242" customWidth="1"/>
    <col min="12825" max="12825" width="11.75" style="242" customWidth="1"/>
    <col min="12826" max="13056" width="9" style="242"/>
    <col min="13057" max="13057" width="31.125" style="242" customWidth="1"/>
    <col min="13058" max="13058" width="10" style="242" customWidth="1"/>
    <col min="13059" max="13065" width="0" style="242" hidden="1" customWidth="1"/>
    <col min="13066" max="13067" width="10.75" style="242" customWidth="1"/>
    <col min="13068" max="13068" width="0" style="242" hidden="1" customWidth="1"/>
    <col min="13069" max="13069" width="12.625" style="242" customWidth="1"/>
    <col min="13070" max="13070" width="13.625" style="242" customWidth="1"/>
    <col min="13071" max="13073" width="0" style="242" hidden="1" customWidth="1"/>
    <col min="13074" max="13074" width="10.25" style="242" customWidth="1"/>
    <col min="13075" max="13076" width="9" style="242" customWidth="1"/>
    <col min="13077" max="13077" width="10.125" style="242" customWidth="1"/>
    <col min="13078" max="13078" width="17.375" style="242" customWidth="1"/>
    <col min="13079" max="13079" width="12.75" style="242" customWidth="1"/>
    <col min="13080" max="13080" width="10.625" style="242" customWidth="1"/>
    <col min="13081" max="13081" width="11.75" style="242" customWidth="1"/>
    <col min="13082" max="13312" width="9" style="242"/>
    <col min="13313" max="13313" width="31.125" style="242" customWidth="1"/>
    <col min="13314" max="13314" width="10" style="242" customWidth="1"/>
    <col min="13315" max="13321" width="0" style="242" hidden="1" customWidth="1"/>
    <col min="13322" max="13323" width="10.75" style="242" customWidth="1"/>
    <col min="13324" max="13324" width="0" style="242" hidden="1" customWidth="1"/>
    <col min="13325" max="13325" width="12.625" style="242" customWidth="1"/>
    <col min="13326" max="13326" width="13.625" style="242" customWidth="1"/>
    <col min="13327" max="13329" width="0" style="242" hidden="1" customWidth="1"/>
    <col min="13330" max="13330" width="10.25" style="242" customWidth="1"/>
    <col min="13331" max="13332" width="9" style="242" customWidth="1"/>
    <col min="13333" max="13333" width="10.125" style="242" customWidth="1"/>
    <col min="13334" max="13334" width="17.375" style="242" customWidth="1"/>
    <col min="13335" max="13335" width="12.75" style="242" customWidth="1"/>
    <col min="13336" max="13336" width="10.625" style="242" customWidth="1"/>
    <col min="13337" max="13337" width="11.75" style="242" customWidth="1"/>
    <col min="13338" max="13568" width="9" style="242"/>
    <col min="13569" max="13569" width="31.125" style="242" customWidth="1"/>
    <col min="13570" max="13570" width="10" style="242" customWidth="1"/>
    <col min="13571" max="13577" width="0" style="242" hidden="1" customWidth="1"/>
    <col min="13578" max="13579" width="10.75" style="242" customWidth="1"/>
    <col min="13580" max="13580" width="0" style="242" hidden="1" customWidth="1"/>
    <col min="13581" max="13581" width="12.625" style="242" customWidth="1"/>
    <col min="13582" max="13582" width="13.625" style="242" customWidth="1"/>
    <col min="13583" max="13585" width="0" style="242" hidden="1" customWidth="1"/>
    <col min="13586" max="13586" width="10.25" style="242" customWidth="1"/>
    <col min="13587" max="13588" width="9" style="242" customWidth="1"/>
    <col min="13589" max="13589" width="10.125" style="242" customWidth="1"/>
    <col min="13590" max="13590" width="17.375" style="242" customWidth="1"/>
    <col min="13591" max="13591" width="12.75" style="242" customWidth="1"/>
    <col min="13592" max="13592" width="10.625" style="242" customWidth="1"/>
    <col min="13593" max="13593" width="11.75" style="242" customWidth="1"/>
    <col min="13594" max="13824" width="9" style="242"/>
    <col min="13825" max="13825" width="31.125" style="242" customWidth="1"/>
    <col min="13826" max="13826" width="10" style="242" customWidth="1"/>
    <col min="13827" max="13833" width="0" style="242" hidden="1" customWidth="1"/>
    <col min="13834" max="13835" width="10.75" style="242" customWidth="1"/>
    <col min="13836" max="13836" width="0" style="242" hidden="1" customWidth="1"/>
    <col min="13837" max="13837" width="12.625" style="242" customWidth="1"/>
    <col min="13838" max="13838" width="13.625" style="242" customWidth="1"/>
    <col min="13839" max="13841" width="0" style="242" hidden="1" customWidth="1"/>
    <col min="13842" max="13842" width="10.25" style="242" customWidth="1"/>
    <col min="13843" max="13844" width="9" style="242" customWidth="1"/>
    <col min="13845" max="13845" width="10.125" style="242" customWidth="1"/>
    <col min="13846" max="13846" width="17.375" style="242" customWidth="1"/>
    <col min="13847" max="13847" width="12.75" style="242" customWidth="1"/>
    <col min="13848" max="13848" width="10.625" style="242" customWidth="1"/>
    <col min="13849" max="13849" width="11.75" style="242" customWidth="1"/>
    <col min="13850" max="14080" width="9" style="242"/>
    <col min="14081" max="14081" width="31.125" style="242" customWidth="1"/>
    <col min="14082" max="14082" width="10" style="242" customWidth="1"/>
    <col min="14083" max="14089" width="0" style="242" hidden="1" customWidth="1"/>
    <col min="14090" max="14091" width="10.75" style="242" customWidth="1"/>
    <col min="14092" max="14092" width="0" style="242" hidden="1" customWidth="1"/>
    <col min="14093" max="14093" width="12.625" style="242" customWidth="1"/>
    <col min="14094" max="14094" width="13.625" style="242" customWidth="1"/>
    <col min="14095" max="14097" width="0" style="242" hidden="1" customWidth="1"/>
    <col min="14098" max="14098" width="10.25" style="242" customWidth="1"/>
    <col min="14099" max="14100" width="9" style="242" customWidth="1"/>
    <col min="14101" max="14101" width="10.125" style="242" customWidth="1"/>
    <col min="14102" max="14102" width="17.375" style="242" customWidth="1"/>
    <col min="14103" max="14103" width="12.75" style="242" customWidth="1"/>
    <col min="14104" max="14104" width="10.625" style="242" customWidth="1"/>
    <col min="14105" max="14105" width="11.75" style="242" customWidth="1"/>
    <col min="14106" max="14336" width="9" style="242"/>
    <col min="14337" max="14337" width="31.125" style="242" customWidth="1"/>
    <col min="14338" max="14338" width="10" style="242" customWidth="1"/>
    <col min="14339" max="14345" width="0" style="242" hidden="1" customWidth="1"/>
    <col min="14346" max="14347" width="10.75" style="242" customWidth="1"/>
    <col min="14348" max="14348" width="0" style="242" hidden="1" customWidth="1"/>
    <col min="14349" max="14349" width="12.625" style="242" customWidth="1"/>
    <col min="14350" max="14350" width="13.625" style="242" customWidth="1"/>
    <col min="14351" max="14353" width="0" style="242" hidden="1" customWidth="1"/>
    <col min="14354" max="14354" width="10.25" style="242" customWidth="1"/>
    <col min="14355" max="14356" width="9" style="242" customWidth="1"/>
    <col min="14357" max="14357" width="10.125" style="242" customWidth="1"/>
    <col min="14358" max="14358" width="17.375" style="242" customWidth="1"/>
    <col min="14359" max="14359" width="12.75" style="242" customWidth="1"/>
    <col min="14360" max="14360" width="10.625" style="242" customWidth="1"/>
    <col min="14361" max="14361" width="11.75" style="242" customWidth="1"/>
    <col min="14362" max="14592" width="9" style="242"/>
    <col min="14593" max="14593" width="31.125" style="242" customWidth="1"/>
    <col min="14594" max="14594" width="10" style="242" customWidth="1"/>
    <col min="14595" max="14601" width="0" style="242" hidden="1" customWidth="1"/>
    <col min="14602" max="14603" width="10.75" style="242" customWidth="1"/>
    <col min="14604" max="14604" width="0" style="242" hidden="1" customWidth="1"/>
    <col min="14605" max="14605" width="12.625" style="242" customWidth="1"/>
    <col min="14606" max="14606" width="13.625" style="242" customWidth="1"/>
    <col min="14607" max="14609" width="0" style="242" hidden="1" customWidth="1"/>
    <col min="14610" max="14610" width="10.25" style="242" customWidth="1"/>
    <col min="14611" max="14612" width="9" style="242" customWidth="1"/>
    <col min="14613" max="14613" width="10.125" style="242" customWidth="1"/>
    <col min="14614" max="14614" width="17.375" style="242" customWidth="1"/>
    <col min="14615" max="14615" width="12.75" style="242" customWidth="1"/>
    <col min="14616" max="14616" width="10.625" style="242" customWidth="1"/>
    <col min="14617" max="14617" width="11.75" style="242" customWidth="1"/>
    <col min="14618" max="14848" width="9" style="242"/>
    <col min="14849" max="14849" width="31.125" style="242" customWidth="1"/>
    <col min="14850" max="14850" width="10" style="242" customWidth="1"/>
    <col min="14851" max="14857" width="0" style="242" hidden="1" customWidth="1"/>
    <col min="14858" max="14859" width="10.75" style="242" customWidth="1"/>
    <col min="14860" max="14860" width="0" style="242" hidden="1" customWidth="1"/>
    <col min="14861" max="14861" width="12.625" style="242" customWidth="1"/>
    <col min="14862" max="14862" width="13.625" style="242" customWidth="1"/>
    <col min="14863" max="14865" width="0" style="242" hidden="1" customWidth="1"/>
    <col min="14866" max="14866" width="10.25" style="242" customWidth="1"/>
    <col min="14867" max="14868" width="9" style="242" customWidth="1"/>
    <col min="14869" max="14869" width="10.125" style="242" customWidth="1"/>
    <col min="14870" max="14870" width="17.375" style="242" customWidth="1"/>
    <col min="14871" max="14871" width="12.75" style="242" customWidth="1"/>
    <col min="14872" max="14872" width="10.625" style="242" customWidth="1"/>
    <col min="14873" max="14873" width="11.75" style="242" customWidth="1"/>
    <col min="14874" max="15104" width="9" style="242"/>
    <col min="15105" max="15105" width="31.125" style="242" customWidth="1"/>
    <col min="15106" max="15106" width="10" style="242" customWidth="1"/>
    <col min="15107" max="15113" width="0" style="242" hidden="1" customWidth="1"/>
    <col min="15114" max="15115" width="10.75" style="242" customWidth="1"/>
    <col min="15116" max="15116" width="0" style="242" hidden="1" customWidth="1"/>
    <col min="15117" max="15117" width="12.625" style="242" customWidth="1"/>
    <col min="15118" max="15118" width="13.625" style="242" customWidth="1"/>
    <col min="15119" max="15121" width="0" style="242" hidden="1" customWidth="1"/>
    <col min="15122" max="15122" width="10.25" style="242" customWidth="1"/>
    <col min="15123" max="15124" width="9" style="242" customWidth="1"/>
    <col min="15125" max="15125" width="10.125" style="242" customWidth="1"/>
    <col min="15126" max="15126" width="17.375" style="242" customWidth="1"/>
    <col min="15127" max="15127" width="12.75" style="242" customWidth="1"/>
    <col min="15128" max="15128" width="10.625" style="242" customWidth="1"/>
    <col min="15129" max="15129" width="11.75" style="242" customWidth="1"/>
    <col min="15130" max="15360" width="9" style="242"/>
    <col min="15361" max="15361" width="31.125" style="242" customWidth="1"/>
    <col min="15362" max="15362" width="10" style="242" customWidth="1"/>
    <col min="15363" max="15369" width="0" style="242" hidden="1" customWidth="1"/>
    <col min="15370" max="15371" width="10.75" style="242" customWidth="1"/>
    <col min="15372" max="15372" width="0" style="242" hidden="1" customWidth="1"/>
    <col min="15373" max="15373" width="12.625" style="242" customWidth="1"/>
    <col min="15374" max="15374" width="13.625" style="242" customWidth="1"/>
    <col min="15375" max="15377" width="0" style="242" hidden="1" customWidth="1"/>
    <col min="15378" max="15378" width="10.25" style="242" customWidth="1"/>
    <col min="15379" max="15380" width="9" style="242" customWidth="1"/>
    <col min="15381" max="15381" width="10.125" style="242" customWidth="1"/>
    <col min="15382" max="15382" width="17.375" style="242" customWidth="1"/>
    <col min="15383" max="15383" width="12.75" style="242" customWidth="1"/>
    <col min="15384" max="15384" width="10.625" style="242" customWidth="1"/>
    <col min="15385" max="15385" width="11.75" style="242" customWidth="1"/>
    <col min="15386" max="15616" width="9" style="242"/>
    <col min="15617" max="15617" width="31.125" style="242" customWidth="1"/>
    <col min="15618" max="15618" width="10" style="242" customWidth="1"/>
    <col min="15619" max="15625" width="0" style="242" hidden="1" customWidth="1"/>
    <col min="15626" max="15627" width="10.75" style="242" customWidth="1"/>
    <col min="15628" max="15628" width="0" style="242" hidden="1" customWidth="1"/>
    <col min="15629" max="15629" width="12.625" style="242" customWidth="1"/>
    <col min="15630" max="15630" width="13.625" style="242" customWidth="1"/>
    <col min="15631" max="15633" width="0" style="242" hidden="1" customWidth="1"/>
    <col min="15634" max="15634" width="10.25" style="242" customWidth="1"/>
    <col min="15635" max="15636" width="9" style="242" customWidth="1"/>
    <col min="15637" max="15637" width="10.125" style="242" customWidth="1"/>
    <col min="15638" max="15638" width="17.375" style="242" customWidth="1"/>
    <col min="15639" max="15639" width="12.75" style="242" customWidth="1"/>
    <col min="15640" max="15640" width="10.625" style="242" customWidth="1"/>
    <col min="15641" max="15641" width="11.75" style="242" customWidth="1"/>
    <col min="15642" max="15872" width="9" style="242"/>
    <col min="15873" max="15873" width="31.125" style="242" customWidth="1"/>
    <col min="15874" max="15874" width="10" style="242" customWidth="1"/>
    <col min="15875" max="15881" width="0" style="242" hidden="1" customWidth="1"/>
    <col min="15882" max="15883" width="10.75" style="242" customWidth="1"/>
    <col min="15884" max="15884" width="0" style="242" hidden="1" customWidth="1"/>
    <col min="15885" max="15885" width="12.625" style="242" customWidth="1"/>
    <col min="15886" max="15886" width="13.625" style="242" customWidth="1"/>
    <col min="15887" max="15889" width="0" style="242" hidden="1" customWidth="1"/>
    <col min="15890" max="15890" width="10.25" style="242" customWidth="1"/>
    <col min="15891" max="15892" width="9" style="242" customWidth="1"/>
    <col min="15893" max="15893" width="10.125" style="242" customWidth="1"/>
    <col min="15894" max="15894" width="17.375" style="242" customWidth="1"/>
    <col min="15895" max="15895" width="12.75" style="242" customWidth="1"/>
    <col min="15896" max="15896" width="10.625" style="242" customWidth="1"/>
    <col min="15897" max="15897" width="11.75" style="242" customWidth="1"/>
    <col min="15898" max="16128" width="9" style="242"/>
    <col min="16129" max="16129" width="31.125" style="242" customWidth="1"/>
    <col min="16130" max="16130" width="10" style="242" customWidth="1"/>
    <col min="16131" max="16137" width="0" style="242" hidden="1" customWidth="1"/>
    <col min="16138" max="16139" width="10.75" style="242" customWidth="1"/>
    <col min="16140" max="16140" width="0" style="242" hidden="1" customWidth="1"/>
    <col min="16141" max="16141" width="12.625" style="242" customWidth="1"/>
    <col min="16142" max="16142" width="13.625" style="242" customWidth="1"/>
    <col min="16143" max="16145" width="0" style="242" hidden="1" customWidth="1"/>
    <col min="16146" max="16146" width="10.25" style="242" customWidth="1"/>
    <col min="16147" max="16148" width="9" style="242" customWidth="1"/>
    <col min="16149" max="16149" width="10.125" style="242" customWidth="1"/>
    <col min="16150" max="16150" width="17.375" style="242" customWidth="1"/>
    <col min="16151" max="16151" width="12.75" style="242" customWidth="1"/>
    <col min="16152" max="16152" width="10.625" style="242" customWidth="1"/>
    <col min="16153" max="16153" width="11.75" style="242" customWidth="1"/>
    <col min="16154" max="16384" width="9" style="242"/>
  </cols>
  <sheetData>
    <row r="1" spans="1:256" ht="13.5" x14ac:dyDescent="0.2">
      <c r="A1" s="986" t="str">
        <f>'[4]B 01 thu'!A2:B2</f>
        <v>ỦY BAN NHÂN DÂN</v>
      </c>
      <c r="B1" s="71"/>
      <c r="M1" s="1264" t="s">
        <v>982</v>
      </c>
      <c r="N1" s="1264"/>
    </row>
    <row r="2" spans="1:256" ht="13.5" x14ac:dyDescent="0.2">
      <c r="A2" s="989" t="str">
        <f>'[4]B 01 thu'!A3:B3</f>
        <v>PHƯỜNG ĐỨC XUÂN</v>
      </c>
      <c r="B2" s="990"/>
      <c r="M2" s="991"/>
      <c r="N2" s="991"/>
    </row>
    <row r="3" spans="1:256" ht="14.25" x14ac:dyDescent="0.2">
      <c r="A3" s="1265" t="s">
        <v>941</v>
      </c>
      <c r="B3" s="1265"/>
      <c r="C3" s="1265"/>
      <c r="D3" s="1265"/>
      <c r="E3" s="1265"/>
      <c r="F3" s="1265"/>
      <c r="G3" s="1265"/>
      <c r="H3" s="1265"/>
      <c r="I3" s="1265"/>
      <c r="J3" s="1265"/>
      <c r="K3" s="1265"/>
      <c r="L3" s="1265"/>
      <c r="M3" s="1265"/>
      <c r="N3" s="1265"/>
    </row>
    <row r="4" spans="1:256" ht="38.25" customHeight="1" x14ac:dyDescent="0.25">
      <c r="A4" s="1267" t="str">
        <f>'Biểu 1'!A3:F3</f>
        <v>(Kèm theo Tờ trình số        /TTr-UBND ngày       tháng 12 năm 2025 của UBND phường Đức Xuân)</v>
      </c>
      <c r="B4" s="1267"/>
      <c r="C4" s="1267"/>
      <c r="D4" s="1267"/>
      <c r="E4" s="1267"/>
      <c r="F4" s="1267"/>
      <c r="G4" s="1267"/>
      <c r="H4" s="1267"/>
      <c r="I4" s="1267"/>
      <c r="J4" s="1267"/>
      <c r="K4" s="1267"/>
      <c r="L4" s="1267"/>
      <c r="M4" s="1267"/>
      <c r="N4" s="1267"/>
    </row>
    <row r="5" spans="1:256" x14ac:dyDescent="0.2">
      <c r="A5" s="992"/>
      <c r="B5" s="992"/>
      <c r="C5" s="992"/>
      <c r="D5" s="992"/>
      <c r="E5" s="992"/>
      <c r="F5" s="992"/>
      <c r="G5" s="992"/>
      <c r="H5" s="992"/>
      <c r="I5" s="992"/>
      <c r="J5" s="992"/>
      <c r="K5" s="1266" t="s">
        <v>6</v>
      </c>
      <c r="L5" s="1266"/>
      <c r="M5" s="1266"/>
      <c r="N5" s="1266"/>
    </row>
    <row r="6" spans="1:256" ht="38.25" x14ac:dyDescent="0.2">
      <c r="A6" s="993" t="s">
        <v>942</v>
      </c>
      <c r="B6" s="994" t="s">
        <v>943</v>
      </c>
      <c r="C6" s="995" t="s">
        <v>944</v>
      </c>
      <c r="D6" s="995" t="s">
        <v>917</v>
      </c>
      <c r="E6" s="995" t="s">
        <v>945</v>
      </c>
      <c r="F6" s="995" t="s">
        <v>946</v>
      </c>
      <c r="G6" s="995" t="s">
        <v>947</v>
      </c>
      <c r="H6" s="995" t="s">
        <v>918</v>
      </c>
      <c r="I6" s="995" t="s">
        <v>948</v>
      </c>
      <c r="J6" s="995" t="s">
        <v>949</v>
      </c>
      <c r="K6" s="996" t="s">
        <v>774</v>
      </c>
      <c r="L6" s="997" t="s">
        <v>950</v>
      </c>
      <c r="M6" s="994" t="s">
        <v>951</v>
      </c>
      <c r="N6" s="994" t="s">
        <v>952</v>
      </c>
    </row>
    <row r="7" spans="1:256" s="1003" customFormat="1" ht="18" customHeight="1" x14ac:dyDescent="0.2">
      <c r="A7" s="998">
        <v>1</v>
      </c>
      <c r="B7" s="998">
        <v>2</v>
      </c>
      <c r="C7" s="998">
        <v>3</v>
      </c>
      <c r="D7" s="998">
        <v>3</v>
      </c>
      <c r="E7" s="998">
        <v>3</v>
      </c>
      <c r="F7" s="998"/>
      <c r="G7" s="998"/>
      <c r="H7" s="998"/>
      <c r="I7" s="998"/>
      <c r="J7" s="998">
        <v>3</v>
      </c>
      <c r="K7" s="998">
        <v>4</v>
      </c>
      <c r="L7" s="999">
        <v>5</v>
      </c>
      <c r="M7" s="1000" t="s">
        <v>953</v>
      </c>
      <c r="N7" s="1000" t="s">
        <v>954</v>
      </c>
      <c r="O7" s="1001"/>
      <c r="P7" s="1002"/>
      <c r="Q7" s="1002"/>
      <c r="R7" s="1002"/>
      <c r="S7" s="1002"/>
      <c r="T7" s="1002"/>
      <c r="U7" s="1002"/>
      <c r="W7" s="1004"/>
      <c r="X7" s="1002"/>
      <c r="Y7" s="1002"/>
      <c r="Z7" s="1002"/>
      <c r="AA7" s="1002"/>
      <c r="AB7" s="1002"/>
      <c r="AC7" s="1002"/>
      <c r="AD7" s="1002"/>
      <c r="AE7" s="1002"/>
      <c r="AF7" s="1002"/>
      <c r="AG7" s="1002"/>
      <c r="AH7" s="1002"/>
      <c r="AI7" s="1002"/>
      <c r="AJ7" s="1002"/>
      <c r="AK7" s="1002"/>
      <c r="AL7" s="1002"/>
      <c r="AM7" s="1002"/>
      <c r="AN7" s="1002"/>
      <c r="AO7" s="1002"/>
      <c r="AP7" s="1002"/>
      <c r="AQ7" s="1002"/>
      <c r="AR7" s="1002"/>
      <c r="AS7" s="1002"/>
      <c r="AT7" s="1002"/>
      <c r="AU7" s="1002"/>
      <c r="AV7" s="1002"/>
      <c r="AW7" s="1002"/>
      <c r="AX7" s="1002"/>
      <c r="AY7" s="1002"/>
      <c r="AZ7" s="1002"/>
      <c r="BA7" s="1002"/>
      <c r="BB7" s="1002"/>
      <c r="BC7" s="1002"/>
      <c r="BD7" s="1002"/>
      <c r="BE7" s="1002"/>
      <c r="BF7" s="1002"/>
      <c r="BG7" s="1002"/>
      <c r="BH7" s="1002"/>
      <c r="BI7" s="1002"/>
      <c r="BJ7" s="1002"/>
      <c r="BK7" s="1002"/>
      <c r="BL7" s="1002"/>
      <c r="BM7" s="1002"/>
      <c r="BN7" s="1002"/>
      <c r="BO7" s="1002"/>
      <c r="BP7" s="1002"/>
      <c r="BQ7" s="1002"/>
      <c r="BR7" s="1002"/>
      <c r="BS7" s="1002"/>
      <c r="BT7" s="1002"/>
      <c r="BU7" s="1002"/>
      <c r="BV7" s="1002"/>
      <c r="BW7" s="1002"/>
      <c r="BX7" s="1002"/>
      <c r="BY7" s="1002"/>
      <c r="BZ7" s="1002"/>
      <c r="CA7" s="1002"/>
      <c r="CB7" s="1002"/>
      <c r="CC7" s="1002"/>
      <c r="CD7" s="1002"/>
      <c r="CE7" s="1002"/>
      <c r="CF7" s="1002"/>
      <c r="CG7" s="1002"/>
      <c r="CH7" s="1002"/>
      <c r="CI7" s="1002"/>
      <c r="CJ7" s="1002"/>
      <c r="CK7" s="1002"/>
      <c r="CL7" s="1002"/>
      <c r="CM7" s="1002"/>
      <c r="CN7" s="1002"/>
      <c r="CO7" s="1002"/>
      <c r="CP7" s="1002"/>
      <c r="CQ7" s="1002"/>
      <c r="CR7" s="1002"/>
      <c r="CS7" s="1002"/>
      <c r="CT7" s="1002"/>
      <c r="CU7" s="1002"/>
      <c r="CV7" s="1002"/>
      <c r="CW7" s="1002"/>
      <c r="CX7" s="1002"/>
      <c r="CY7" s="1002"/>
      <c r="CZ7" s="1002"/>
      <c r="DA7" s="1002"/>
      <c r="DB7" s="1002"/>
      <c r="DC7" s="1002"/>
      <c r="DD7" s="1002"/>
      <c r="DE7" s="1002"/>
      <c r="DF7" s="1002"/>
      <c r="DG7" s="1002"/>
      <c r="DH7" s="1002"/>
      <c r="DI7" s="1002"/>
      <c r="DJ7" s="1002"/>
      <c r="DK7" s="1002"/>
      <c r="DL7" s="1002"/>
      <c r="DM7" s="1002"/>
      <c r="DN7" s="1002"/>
      <c r="DO7" s="1002"/>
      <c r="DP7" s="1002"/>
      <c r="DQ7" s="1002"/>
      <c r="DR7" s="1002"/>
      <c r="DS7" s="1002"/>
      <c r="DT7" s="1002"/>
      <c r="DU7" s="1002"/>
      <c r="DV7" s="1002"/>
      <c r="DW7" s="1002"/>
      <c r="DX7" s="1002"/>
      <c r="DY7" s="1002"/>
      <c r="DZ7" s="1002"/>
      <c r="EA7" s="1002"/>
      <c r="EB7" s="1002"/>
      <c r="EC7" s="1002"/>
      <c r="ED7" s="1002"/>
      <c r="EE7" s="1002"/>
      <c r="EF7" s="1002"/>
      <c r="EG7" s="1002"/>
      <c r="EH7" s="1002"/>
      <c r="EI7" s="1002"/>
      <c r="EJ7" s="1002"/>
      <c r="EK7" s="1002"/>
      <c r="EL7" s="1002"/>
      <c r="EM7" s="1002"/>
      <c r="EN7" s="1002"/>
      <c r="EO7" s="1002"/>
      <c r="EP7" s="1002"/>
      <c r="EQ7" s="1002"/>
      <c r="ER7" s="1002"/>
      <c r="ES7" s="1002"/>
      <c r="ET7" s="1002"/>
      <c r="EU7" s="1002"/>
      <c r="EV7" s="1002"/>
      <c r="EW7" s="1002"/>
      <c r="EX7" s="1002"/>
      <c r="EY7" s="1002"/>
      <c r="EZ7" s="1002"/>
      <c r="FA7" s="1002"/>
      <c r="FB7" s="1002"/>
      <c r="FC7" s="1002"/>
      <c r="FD7" s="1002"/>
      <c r="FE7" s="1002"/>
      <c r="FF7" s="1002"/>
      <c r="FG7" s="1002"/>
      <c r="FH7" s="1002"/>
      <c r="FI7" s="1002"/>
      <c r="FJ7" s="1002"/>
      <c r="FK7" s="1002"/>
      <c r="FL7" s="1002"/>
      <c r="FM7" s="1002"/>
      <c r="FN7" s="1002"/>
      <c r="FO7" s="1002"/>
      <c r="FP7" s="1002"/>
      <c r="FQ7" s="1002"/>
      <c r="FR7" s="1002"/>
      <c r="FS7" s="1002"/>
      <c r="FT7" s="1002"/>
      <c r="FU7" s="1002"/>
      <c r="FV7" s="1002"/>
      <c r="FW7" s="1002"/>
      <c r="FX7" s="1002"/>
      <c r="FY7" s="1002"/>
      <c r="FZ7" s="1002"/>
      <c r="GA7" s="1002"/>
      <c r="GB7" s="1002"/>
      <c r="GC7" s="1002"/>
      <c r="GD7" s="1002"/>
      <c r="GE7" s="1002"/>
      <c r="GF7" s="1002"/>
      <c r="GG7" s="1002"/>
      <c r="GH7" s="1002"/>
      <c r="GI7" s="1002"/>
      <c r="GJ7" s="1002"/>
      <c r="GK7" s="1002"/>
      <c r="GL7" s="1002"/>
      <c r="GM7" s="1002"/>
      <c r="GN7" s="1002"/>
      <c r="GO7" s="1002"/>
      <c r="GP7" s="1002"/>
      <c r="GQ7" s="1002"/>
      <c r="GR7" s="1002"/>
      <c r="GS7" s="1002"/>
      <c r="GT7" s="1002"/>
      <c r="GU7" s="1002"/>
      <c r="GV7" s="1002"/>
      <c r="GW7" s="1002"/>
      <c r="GX7" s="1002"/>
      <c r="GY7" s="1002"/>
      <c r="GZ7" s="1002"/>
      <c r="HA7" s="1002"/>
      <c r="HB7" s="1002"/>
      <c r="HC7" s="1002"/>
      <c r="HD7" s="1002"/>
      <c r="HE7" s="1002"/>
      <c r="HF7" s="1002"/>
      <c r="HG7" s="1002"/>
      <c r="HH7" s="1002"/>
      <c r="HI7" s="1002"/>
      <c r="HJ7" s="1002"/>
      <c r="HK7" s="1002"/>
      <c r="HL7" s="1002"/>
      <c r="HM7" s="1002"/>
      <c r="HN7" s="1002"/>
      <c r="HO7" s="1002"/>
      <c r="HP7" s="1002"/>
      <c r="HQ7" s="1002"/>
      <c r="HR7" s="1002"/>
      <c r="HS7" s="1002"/>
      <c r="HT7" s="1002"/>
      <c r="HU7" s="1002"/>
      <c r="HV7" s="1002"/>
      <c r="HW7" s="1002"/>
      <c r="HX7" s="1002"/>
      <c r="HY7" s="1002"/>
      <c r="HZ7" s="1002"/>
      <c r="IA7" s="1002"/>
      <c r="IB7" s="1002"/>
      <c r="IC7" s="1002"/>
      <c r="ID7" s="1002"/>
      <c r="IE7" s="1002"/>
      <c r="IF7" s="1002"/>
      <c r="IG7" s="1002"/>
      <c r="IH7" s="1002"/>
      <c r="II7" s="1002"/>
      <c r="IJ7" s="1002"/>
      <c r="IK7" s="1002"/>
      <c r="IL7" s="1002"/>
      <c r="IM7" s="1002"/>
      <c r="IN7" s="1002"/>
      <c r="IO7" s="1002"/>
      <c r="IP7" s="1002"/>
      <c r="IQ7" s="1002"/>
      <c r="IR7" s="1002"/>
      <c r="IS7" s="1002"/>
      <c r="IT7" s="1002"/>
      <c r="IU7" s="1002"/>
      <c r="IV7" s="1002"/>
    </row>
    <row r="8" spans="1:256" ht="18" customHeight="1" x14ac:dyDescent="0.2">
      <c r="A8" s="1005" t="s">
        <v>832</v>
      </c>
      <c r="B8" s="1006">
        <f>B9+B15+B28+B29+B30+B31</f>
        <v>131541</v>
      </c>
      <c r="C8" s="1006">
        <f t="shared" ref="C8:J8" si="0">C9+C15+C28+C29+C30+C31</f>
        <v>120024.2740567</v>
      </c>
      <c r="D8" s="1006">
        <f t="shared" si="0"/>
        <v>83529.594056700007</v>
      </c>
      <c r="E8" s="1006">
        <f t="shared" si="0"/>
        <v>47044.783056699991</v>
      </c>
      <c r="F8" s="1006">
        <f t="shared" si="0"/>
        <v>22112.271000000001</v>
      </c>
      <c r="G8" s="1006">
        <f t="shared" si="0"/>
        <v>18872.54</v>
      </c>
      <c r="H8" s="1006">
        <f t="shared" si="0"/>
        <v>27678.399999999998</v>
      </c>
      <c r="I8" s="1006">
        <f t="shared" si="0"/>
        <v>8816.2799999999988</v>
      </c>
      <c r="J8" s="1006">
        <f t="shared" si="0"/>
        <v>130269.8</v>
      </c>
      <c r="K8" s="1007">
        <f>K9+K15+K28+K31+K29</f>
        <v>162691</v>
      </c>
      <c r="L8" s="1006" t="e">
        <f>SUM(L9,L31,#REF!,L28,L15)</f>
        <v>#REF!</v>
      </c>
      <c r="M8" s="1008">
        <f>J8/B8*100</f>
        <v>99.033609292920076</v>
      </c>
      <c r="N8" s="1008">
        <f>K8/B8*100</f>
        <v>123.68082955124258</v>
      </c>
      <c r="O8" s="988">
        <v>117421.8</v>
      </c>
      <c r="P8" s="1009" t="e">
        <f>E8-#REF!</f>
        <v>#REF!</v>
      </c>
      <c r="Q8" s="988" t="e">
        <f>B8-#REF!</f>
        <v>#REF!</v>
      </c>
      <c r="R8" s="1010"/>
      <c r="W8" s="988"/>
    </row>
    <row r="9" spans="1:256" ht="18" customHeight="1" x14ac:dyDescent="0.2">
      <c r="A9" s="1011" t="s">
        <v>121</v>
      </c>
      <c r="B9" s="1006">
        <f t="shared" ref="B9:K9" si="1">B10+B14</f>
        <v>12468</v>
      </c>
      <c r="C9" s="1006">
        <f t="shared" si="1"/>
        <v>8921.2999999999993</v>
      </c>
      <c r="D9" s="1006">
        <f t="shared" si="1"/>
        <v>3796</v>
      </c>
      <c r="E9" s="1006">
        <f t="shared" si="1"/>
        <v>3796</v>
      </c>
      <c r="F9" s="1006">
        <f t="shared" si="1"/>
        <v>0</v>
      </c>
      <c r="G9" s="1006">
        <f t="shared" si="1"/>
        <v>4500</v>
      </c>
      <c r="H9" s="1006">
        <f t="shared" si="1"/>
        <v>5125.3</v>
      </c>
      <c r="I9" s="1006">
        <f t="shared" si="1"/>
        <v>0</v>
      </c>
      <c r="J9" s="1006">
        <f t="shared" si="1"/>
        <v>11272</v>
      </c>
      <c r="K9" s="1007">
        <f t="shared" si="1"/>
        <v>15790</v>
      </c>
      <c r="L9" s="1006">
        <f>SUM(L10:L12)</f>
        <v>-45064</v>
      </c>
      <c r="M9" s="1008">
        <f t="shared" ref="M9:M37" si="2">J9/B9*100</f>
        <v>90.407443054218803</v>
      </c>
      <c r="N9" s="1008">
        <f>K9/B9*100</f>
        <v>126.64420917548924</v>
      </c>
      <c r="O9" s="988">
        <v>98866.8</v>
      </c>
      <c r="P9" s="1012">
        <f>O8-O28</f>
        <v>99202.8</v>
      </c>
      <c r="Q9" s="1013" t="e">
        <f>P8/Q8</f>
        <v>#REF!</v>
      </c>
      <c r="R9" s="245"/>
      <c r="U9" s="1014"/>
      <c r="W9" s="988"/>
    </row>
    <row r="10" spans="1:256" s="264" customFormat="1" ht="18" customHeight="1" x14ac:dyDescent="0.2">
      <c r="A10" s="1015" t="s">
        <v>955</v>
      </c>
      <c r="B10" s="1006">
        <f t="shared" ref="B10:G10" si="3">SUM(B11:B13)</f>
        <v>12468</v>
      </c>
      <c r="C10" s="1007">
        <f>SUM(C11:C13)</f>
        <v>8921.2999999999993</v>
      </c>
      <c r="D10" s="1007">
        <f t="shared" si="3"/>
        <v>3796</v>
      </c>
      <c r="E10" s="1007">
        <f t="shared" si="3"/>
        <v>3796</v>
      </c>
      <c r="F10" s="1007">
        <f t="shared" si="3"/>
        <v>0</v>
      </c>
      <c r="G10" s="1007">
        <f t="shared" si="3"/>
        <v>4500</v>
      </c>
      <c r="H10" s="1007">
        <f>SUM(H11:H13)</f>
        <v>5125.3</v>
      </c>
      <c r="I10" s="1007">
        <f>SUM(I11:I13)</f>
        <v>0</v>
      </c>
      <c r="J10" s="1007">
        <v>11272</v>
      </c>
      <c r="K10" s="1007">
        <v>14308</v>
      </c>
      <c r="L10" s="1006">
        <f>SUM(L11:L13)</f>
        <v>-22532</v>
      </c>
      <c r="M10" s="1008">
        <f t="shared" si="2"/>
        <v>90.407443054218803</v>
      </c>
      <c r="N10" s="1008">
        <f>K10/B10*100</f>
        <v>114.75777991658647</v>
      </c>
      <c r="O10" s="1016">
        <v>13671.8</v>
      </c>
      <c r="P10" s="1017" t="e">
        <f>P8/P9</f>
        <v>#REF!</v>
      </c>
      <c r="Q10" s="1018"/>
      <c r="W10" s="1016"/>
    </row>
    <row r="11" spans="1:256" hidden="1" x14ac:dyDescent="0.2">
      <c r="A11" s="1019" t="s">
        <v>956</v>
      </c>
      <c r="B11" s="1020">
        <v>4265</v>
      </c>
      <c r="C11" s="1021">
        <f>D11+H11+I11</f>
        <v>2296</v>
      </c>
      <c r="D11" s="1021">
        <v>2296</v>
      </c>
      <c r="E11" s="1021">
        <v>2296</v>
      </c>
      <c r="F11" s="1021"/>
      <c r="G11" s="1021"/>
      <c r="H11" s="1021"/>
      <c r="I11" s="1021"/>
      <c r="J11" s="1021"/>
      <c r="K11" s="1021">
        <v>4265</v>
      </c>
      <c r="L11" s="1021">
        <f>B11-35000</f>
        <v>-30735</v>
      </c>
      <c r="M11" s="1008">
        <f t="shared" si="2"/>
        <v>0</v>
      </c>
      <c r="N11" s="1022">
        <f>K11/B11*100</f>
        <v>100</v>
      </c>
      <c r="O11" s="988">
        <v>13671.8</v>
      </c>
      <c r="P11" s="1017"/>
      <c r="Q11" s="1013"/>
      <c r="W11" s="1014"/>
    </row>
    <row r="12" spans="1:256" hidden="1" x14ac:dyDescent="0.2">
      <c r="A12" s="1023" t="s">
        <v>957</v>
      </c>
      <c r="B12" s="1020">
        <v>8203</v>
      </c>
      <c r="C12" s="1021">
        <f>D12+H12+I12</f>
        <v>6625.3</v>
      </c>
      <c r="D12" s="1021">
        <v>1500</v>
      </c>
      <c r="E12" s="1021">
        <v>1500</v>
      </c>
      <c r="F12" s="1021"/>
      <c r="G12" s="1021">
        <v>4500</v>
      </c>
      <c r="H12" s="1021">
        <f>4500+625.3</f>
        <v>5125.3</v>
      </c>
      <c r="I12" s="1021"/>
      <c r="J12" s="1021"/>
      <c r="K12" s="1024">
        <f>B12</f>
        <v>8203</v>
      </c>
      <c r="L12" s="1021">
        <f>B12</f>
        <v>8203</v>
      </c>
      <c r="M12" s="1008">
        <f t="shared" si="2"/>
        <v>0</v>
      </c>
      <c r="N12" s="1022">
        <f>K12/B12*100</f>
        <v>100</v>
      </c>
      <c r="P12" s="1017"/>
      <c r="Q12" s="1013"/>
      <c r="S12" s="1010"/>
      <c r="W12" s="988"/>
    </row>
    <row r="13" spans="1:256" hidden="1" x14ac:dyDescent="0.2">
      <c r="A13" s="1025" t="s">
        <v>958</v>
      </c>
      <c r="B13" s="1020"/>
      <c r="C13" s="1021">
        <f>D13+H13+I13</f>
        <v>0</v>
      </c>
      <c r="D13" s="1021">
        <v>0</v>
      </c>
      <c r="E13" s="1021"/>
      <c r="F13" s="1021"/>
      <c r="G13" s="1021"/>
      <c r="H13" s="1021"/>
      <c r="I13" s="1021"/>
      <c r="J13" s="1021"/>
      <c r="K13" s="1024">
        <v>747</v>
      </c>
      <c r="L13" s="1021"/>
      <c r="M13" s="1008" t="e">
        <f t="shared" si="2"/>
        <v>#DIV/0!</v>
      </c>
      <c r="N13" s="1026"/>
      <c r="O13" s="988">
        <v>85195</v>
      </c>
      <c r="P13" s="1017"/>
      <c r="Q13" s="988"/>
      <c r="W13" s="1027"/>
    </row>
    <row r="14" spans="1:256" s="264" customFormat="1" ht="21" customHeight="1" x14ac:dyDescent="0.2">
      <c r="A14" s="1015" t="s">
        <v>959</v>
      </c>
      <c r="B14" s="1006"/>
      <c r="C14" s="1021">
        <f>D14+H14</f>
        <v>0</v>
      </c>
      <c r="D14" s="1007"/>
      <c r="E14" s="1007"/>
      <c r="F14" s="1007"/>
      <c r="G14" s="1007"/>
      <c r="H14" s="1007"/>
      <c r="I14" s="1007"/>
      <c r="J14" s="1007"/>
      <c r="K14" s="1028">
        <v>1482</v>
      </c>
      <c r="L14" s="1006"/>
      <c r="M14" s="1008"/>
      <c r="N14" s="1026"/>
      <c r="O14" s="1016">
        <v>7150</v>
      </c>
      <c r="P14" s="1017"/>
      <c r="Q14" s="1016"/>
      <c r="W14" s="1029"/>
    </row>
    <row r="15" spans="1:256" ht="19.5" customHeight="1" x14ac:dyDescent="0.2">
      <c r="A15" s="1011" t="s">
        <v>960</v>
      </c>
      <c r="B15" s="1030">
        <f t="shared" ref="B15:K15" si="4">SUM(B16:B27)</f>
        <v>115102</v>
      </c>
      <c r="C15" s="1030">
        <f t="shared" si="4"/>
        <v>110808.4510367</v>
      </c>
      <c r="D15" s="1030">
        <f t="shared" si="4"/>
        <v>79489.071036700014</v>
      </c>
      <c r="E15" s="1030">
        <f t="shared" si="4"/>
        <v>43004.260036699998</v>
      </c>
      <c r="F15" s="1030">
        <f t="shared" si="4"/>
        <v>22112.271000000001</v>
      </c>
      <c r="G15" s="1030">
        <f t="shared" si="4"/>
        <v>14372.539999999999</v>
      </c>
      <c r="H15" s="1030">
        <f t="shared" si="4"/>
        <v>22503.1</v>
      </c>
      <c r="I15" s="1030">
        <f t="shared" si="4"/>
        <v>8816.2799999999988</v>
      </c>
      <c r="J15" s="1030">
        <f t="shared" si="4"/>
        <v>118761.8</v>
      </c>
      <c r="K15" s="1030">
        <f t="shared" si="4"/>
        <v>146470</v>
      </c>
      <c r="L15" s="1031">
        <f>SUM(L16:L26)</f>
        <v>69596</v>
      </c>
      <c r="M15" s="1008">
        <f t="shared" si="2"/>
        <v>103.17961460270023</v>
      </c>
      <c r="N15" s="1032">
        <f>K15/B15*100</f>
        <v>127.25235008948586</v>
      </c>
      <c r="O15" s="988">
        <v>4750</v>
      </c>
      <c r="P15" s="1017"/>
      <c r="Q15" s="988"/>
      <c r="R15" s="245"/>
      <c r="W15" s="1033"/>
      <c r="X15" s="293"/>
    </row>
    <row r="16" spans="1:256" ht="18.75" customHeight="1" x14ac:dyDescent="0.2">
      <c r="A16" s="1059" t="s">
        <v>961</v>
      </c>
      <c r="B16" s="1034"/>
      <c r="C16" s="1021">
        <f t="shared" ref="C16:C27" si="5">D16+H16+I16</f>
        <v>659.28500000000008</v>
      </c>
      <c r="D16" s="1021">
        <v>199.685</v>
      </c>
      <c r="E16" s="1021">
        <v>199.685</v>
      </c>
      <c r="F16" s="1021"/>
      <c r="G16" s="1021"/>
      <c r="H16" s="1021">
        <v>440.9</v>
      </c>
      <c r="I16" s="1021">
        <v>18.7</v>
      </c>
      <c r="J16" s="1021">
        <v>540.6</v>
      </c>
      <c r="K16" s="1021">
        <v>5374</v>
      </c>
      <c r="L16" s="1020">
        <f t="shared" ref="L16:L26" si="6">B16</f>
        <v>0</v>
      </c>
      <c r="M16" s="1008"/>
      <c r="N16" s="1035"/>
      <c r="O16" s="988">
        <v>13588</v>
      </c>
      <c r="P16" s="1017"/>
      <c r="Q16" s="988"/>
      <c r="W16" s="1036"/>
      <c r="X16" s="1037"/>
      <c r="Y16" s="1037"/>
    </row>
    <row r="17" spans="1:25" ht="18.75" customHeight="1" x14ac:dyDescent="0.2">
      <c r="A17" s="1059" t="s">
        <v>962</v>
      </c>
      <c r="B17" s="1034"/>
      <c r="C17" s="1021">
        <f t="shared" si="5"/>
        <v>0</v>
      </c>
      <c r="D17" s="1021">
        <v>0</v>
      </c>
      <c r="E17" s="1021"/>
      <c r="F17" s="1021"/>
      <c r="G17" s="1021"/>
      <c r="H17" s="1021"/>
      <c r="I17" s="1021"/>
      <c r="J17" s="1021"/>
      <c r="K17" s="1038"/>
      <c r="L17" s="1020">
        <f t="shared" si="6"/>
        <v>0</v>
      </c>
      <c r="M17" s="1008"/>
      <c r="N17" s="1035"/>
      <c r="O17" s="988">
        <v>48895</v>
      </c>
      <c r="P17" s="1017"/>
      <c r="Q17" s="988"/>
      <c r="W17" s="1039"/>
      <c r="Y17" s="1037"/>
    </row>
    <row r="18" spans="1:25" ht="18.75" customHeight="1" x14ac:dyDescent="0.2">
      <c r="A18" s="1059" t="s">
        <v>963</v>
      </c>
      <c r="B18" s="1020"/>
      <c r="C18" s="1021">
        <f t="shared" si="5"/>
        <v>42423.35</v>
      </c>
      <c r="D18" s="1021">
        <v>30021.65</v>
      </c>
      <c r="E18" s="1021">
        <f>9797.2+198.2</f>
        <v>9995.4000000000015</v>
      </c>
      <c r="F18" s="1021">
        <v>9366.25</v>
      </c>
      <c r="G18" s="1021">
        <v>10660</v>
      </c>
      <c r="H18" s="1021">
        <v>9840.2999999999993</v>
      </c>
      <c r="I18" s="1021">
        <v>2561.4</v>
      </c>
      <c r="J18" s="1021">
        <v>44356.2</v>
      </c>
      <c r="K18" s="1021">
        <v>60898</v>
      </c>
      <c r="L18" s="1020">
        <f t="shared" si="6"/>
        <v>0</v>
      </c>
      <c r="M18" s="1008"/>
      <c r="N18" s="1035"/>
      <c r="O18" s="988">
        <v>927</v>
      </c>
      <c r="P18" s="1017"/>
      <c r="Q18" s="988"/>
      <c r="V18" s="1014"/>
      <c r="W18" s="1039"/>
      <c r="X18" s="1014"/>
      <c r="Y18" s="1037"/>
    </row>
    <row r="19" spans="1:25" ht="18.75" customHeight="1" x14ac:dyDescent="0.2">
      <c r="A19" s="1059" t="s">
        <v>964</v>
      </c>
      <c r="B19" s="1020">
        <v>69596</v>
      </c>
      <c r="C19" s="1021">
        <f t="shared" si="5"/>
        <v>59390.178324700006</v>
      </c>
      <c r="D19" s="1021">
        <v>43630.478324700001</v>
      </c>
      <c r="E19" s="1021">
        <v>31362.692324699998</v>
      </c>
      <c r="F19" s="1021">
        <v>9880.7860000000001</v>
      </c>
      <c r="G19" s="1021">
        <v>2387</v>
      </c>
      <c r="H19" s="1021">
        <v>9824.4</v>
      </c>
      <c r="I19" s="1021">
        <v>5935.3</v>
      </c>
      <c r="J19" s="1021">
        <v>65504.6</v>
      </c>
      <c r="K19" s="1021">
        <v>70989</v>
      </c>
      <c r="L19" s="1020">
        <f t="shared" si="6"/>
        <v>69596</v>
      </c>
      <c r="M19" s="1061">
        <f t="shared" si="2"/>
        <v>94.121213862865687</v>
      </c>
      <c r="N19" s="1035">
        <f>K19/B19*100</f>
        <v>102.00155181332261</v>
      </c>
      <c r="O19" s="988">
        <v>178</v>
      </c>
      <c r="P19" s="1017"/>
      <c r="Q19" s="988"/>
      <c r="W19" s="1040"/>
      <c r="X19" s="1037"/>
      <c r="Y19" s="1037"/>
    </row>
    <row r="20" spans="1:25" ht="18.75" customHeight="1" x14ac:dyDescent="0.2">
      <c r="A20" s="1059" t="s">
        <v>965</v>
      </c>
      <c r="B20" s="1020"/>
      <c r="C20" s="1021">
        <f t="shared" si="5"/>
        <v>757.29191999999989</v>
      </c>
      <c r="D20" s="1021">
        <v>402.79192</v>
      </c>
      <c r="E20" s="1021">
        <v>77.295919999999995</v>
      </c>
      <c r="F20" s="1021">
        <v>195.696</v>
      </c>
      <c r="G20" s="1021">
        <f>67.8+62</f>
        <v>129.80000000000001</v>
      </c>
      <c r="H20" s="1021">
        <f>137.9+70.3</f>
        <v>208.2</v>
      </c>
      <c r="I20" s="1021">
        <f>105+41.3</f>
        <v>146.30000000000001</v>
      </c>
      <c r="J20" s="1021">
        <f>617.2+256.9</f>
        <v>874.1</v>
      </c>
      <c r="K20" s="1021">
        <v>919</v>
      </c>
      <c r="L20" s="1020">
        <f t="shared" si="6"/>
        <v>0</v>
      </c>
      <c r="M20" s="1008"/>
      <c r="N20" s="1035"/>
      <c r="O20" s="988">
        <v>36</v>
      </c>
      <c r="P20" s="1017"/>
      <c r="Q20" s="988"/>
      <c r="W20" s="1039"/>
      <c r="Y20" s="1037"/>
    </row>
    <row r="21" spans="1:25" ht="18.75" customHeight="1" x14ac:dyDescent="0.2">
      <c r="A21" s="1059" t="s">
        <v>966</v>
      </c>
      <c r="B21" s="1020"/>
      <c r="C21" s="1021">
        <f t="shared" si="5"/>
        <v>0</v>
      </c>
      <c r="D21" s="1021">
        <v>0</v>
      </c>
      <c r="E21" s="1021"/>
      <c r="F21" s="1021"/>
      <c r="G21" s="1021"/>
      <c r="H21" s="1021"/>
      <c r="I21" s="1021"/>
      <c r="J21" s="1021"/>
      <c r="K21" s="1021"/>
      <c r="L21" s="1020">
        <f t="shared" si="6"/>
        <v>0</v>
      </c>
      <c r="M21" s="1008"/>
      <c r="N21" s="1035"/>
      <c r="O21" s="988">
        <v>6555</v>
      </c>
      <c r="P21" s="1017"/>
      <c r="Q21" s="988"/>
      <c r="W21" s="1039"/>
      <c r="Y21" s="1037"/>
    </row>
    <row r="22" spans="1:25" ht="18.75" customHeight="1" x14ac:dyDescent="0.2">
      <c r="A22" s="1059" t="s">
        <v>967</v>
      </c>
      <c r="B22" s="1034"/>
      <c r="C22" s="1021">
        <f t="shared" si="5"/>
        <v>33.661099999999998</v>
      </c>
      <c r="D22" s="1021">
        <v>15.181100000000001</v>
      </c>
      <c r="E22" s="1021">
        <v>14.9411</v>
      </c>
      <c r="F22" s="1021"/>
      <c r="G22" s="1021">
        <v>0.24</v>
      </c>
      <c r="H22" s="1021">
        <v>17.5</v>
      </c>
      <c r="I22" s="1021">
        <v>0.98</v>
      </c>
      <c r="J22" s="1021">
        <v>19.8</v>
      </c>
      <c r="K22" s="1021">
        <v>85</v>
      </c>
      <c r="L22" s="1020">
        <f t="shared" si="6"/>
        <v>0</v>
      </c>
      <c r="M22" s="1008"/>
      <c r="N22" s="1035"/>
      <c r="O22" s="988">
        <v>170</v>
      </c>
      <c r="P22" s="1017"/>
      <c r="Q22" s="988"/>
      <c r="W22" s="1039"/>
      <c r="X22" s="1037"/>
      <c r="Y22" s="1037"/>
    </row>
    <row r="23" spans="1:25" ht="18.75" customHeight="1" x14ac:dyDescent="0.2">
      <c r="A23" s="1059" t="s">
        <v>968</v>
      </c>
      <c r="B23" s="1034"/>
      <c r="C23" s="1021">
        <f t="shared" si="5"/>
        <v>4948.3167000000003</v>
      </c>
      <c r="D23" s="1021">
        <v>3651.1167</v>
      </c>
      <c r="E23" s="1038">
        <v>161.61369999999999</v>
      </c>
      <c r="F23" s="1041">
        <v>2576.1030000000001</v>
      </c>
      <c r="G23" s="1041">
        <v>913.4</v>
      </c>
      <c r="H23" s="1041">
        <v>1272.2</v>
      </c>
      <c r="I23" s="1041">
        <v>25</v>
      </c>
      <c r="J23" s="1041">
        <v>5501.8</v>
      </c>
      <c r="K23" s="1021">
        <v>5599</v>
      </c>
      <c r="L23" s="1020">
        <f t="shared" si="6"/>
        <v>0</v>
      </c>
      <c r="M23" s="1008"/>
      <c r="N23" s="1035"/>
      <c r="O23" s="988">
        <v>876</v>
      </c>
      <c r="P23" s="1017"/>
      <c r="Q23" s="988"/>
      <c r="R23" s="1042"/>
      <c r="W23" s="1039"/>
      <c r="X23" s="1014"/>
      <c r="Y23" s="1037"/>
    </row>
    <row r="24" spans="1:25" ht="18.75" customHeight="1" x14ac:dyDescent="0.2">
      <c r="A24" s="1060" t="s">
        <v>969</v>
      </c>
      <c r="B24" s="1034"/>
      <c r="C24" s="1021">
        <f t="shared" si="5"/>
        <v>738.23</v>
      </c>
      <c r="D24" s="1021">
        <v>453.23</v>
      </c>
      <c r="E24" s="1043">
        <v>315.53000000000003</v>
      </c>
      <c r="F24" s="1043">
        <v>88.2</v>
      </c>
      <c r="G24" s="1043">
        <v>49.5</v>
      </c>
      <c r="H24" s="1043">
        <v>236.5</v>
      </c>
      <c r="I24" s="1043">
        <v>48.5</v>
      </c>
      <c r="J24" s="1043">
        <v>607.20000000000005</v>
      </c>
      <c r="K24" s="1021">
        <v>701</v>
      </c>
      <c r="L24" s="1020">
        <f t="shared" si="6"/>
        <v>0</v>
      </c>
      <c r="M24" s="1008"/>
      <c r="N24" s="1035"/>
      <c r="O24" s="988">
        <v>1786</v>
      </c>
      <c r="P24" s="1017"/>
      <c r="Q24" s="988"/>
      <c r="Y24" s="1037"/>
    </row>
    <row r="25" spans="1:25" ht="18.75" customHeight="1" x14ac:dyDescent="0.2">
      <c r="A25" s="1060" t="s">
        <v>970</v>
      </c>
      <c r="B25" s="1020"/>
      <c r="C25" s="1021">
        <f t="shared" si="5"/>
        <v>1858.1379919999999</v>
      </c>
      <c r="D25" s="1021">
        <v>1114.9379919999999</v>
      </c>
      <c r="E25" s="1021">
        <v>877.10199199999988</v>
      </c>
      <c r="F25" s="1021">
        <v>5.2359999999999998</v>
      </c>
      <c r="G25" s="1021">
        <v>232.6</v>
      </c>
      <c r="H25" s="1021">
        <v>663.1</v>
      </c>
      <c r="I25" s="1021">
        <v>80.099999999999994</v>
      </c>
      <c r="J25" s="1021">
        <v>1357.5</v>
      </c>
      <c r="K25" s="1021">
        <v>1656</v>
      </c>
      <c r="L25" s="1020">
        <f t="shared" si="6"/>
        <v>0</v>
      </c>
      <c r="M25" s="1008"/>
      <c r="N25" s="1035"/>
      <c r="P25" s="1017"/>
      <c r="Q25" s="988"/>
      <c r="X25" s="1014"/>
      <c r="Y25" s="1037"/>
    </row>
    <row r="26" spans="1:25" ht="18.75" customHeight="1" x14ac:dyDescent="0.2">
      <c r="A26" s="1060" t="s">
        <v>971</v>
      </c>
      <c r="B26" s="1034"/>
      <c r="C26" s="1021">
        <f t="shared" si="5"/>
        <v>0</v>
      </c>
      <c r="D26" s="1021">
        <v>0</v>
      </c>
      <c r="E26" s="1021">
        <v>0</v>
      </c>
      <c r="F26" s="1021"/>
      <c r="G26" s="1021"/>
      <c r="H26" s="1021"/>
      <c r="I26" s="1021"/>
      <c r="J26" s="1021"/>
      <c r="K26" s="1021">
        <v>249</v>
      </c>
      <c r="L26" s="1020">
        <f t="shared" si="6"/>
        <v>0</v>
      </c>
      <c r="M26" s="1008"/>
      <c r="N26" s="1035"/>
      <c r="O26" s="988">
        <v>0</v>
      </c>
      <c r="P26" s="1017"/>
      <c r="Q26" s="988"/>
      <c r="Y26" s="1037"/>
    </row>
    <row r="27" spans="1:25" ht="18.75" customHeight="1" x14ac:dyDescent="0.2">
      <c r="A27" s="1060" t="s">
        <v>972</v>
      </c>
      <c r="B27" s="1034">
        <v>45506</v>
      </c>
      <c r="C27" s="1021">
        <f t="shared" si="5"/>
        <v>0</v>
      </c>
      <c r="D27" s="1021"/>
      <c r="E27" s="1021"/>
      <c r="F27" s="1021"/>
      <c r="G27" s="1021"/>
      <c r="H27" s="1021"/>
      <c r="I27" s="1021"/>
      <c r="J27" s="1021"/>
      <c r="K27" s="1021"/>
      <c r="L27" s="1020"/>
      <c r="M27" s="1008"/>
      <c r="N27" s="1035"/>
      <c r="P27" s="1017"/>
      <c r="Q27" s="988"/>
      <c r="Y27" s="1037"/>
    </row>
    <row r="28" spans="1:25" ht="21" customHeight="1" x14ac:dyDescent="0.2">
      <c r="A28" s="1015" t="s">
        <v>973</v>
      </c>
      <c r="B28" s="1006">
        <v>2974</v>
      </c>
      <c r="C28" s="1007">
        <f>D28+H28</f>
        <v>86.5</v>
      </c>
      <c r="D28" s="1007">
        <v>36.5</v>
      </c>
      <c r="E28" s="1007">
        <v>36.5</v>
      </c>
      <c r="F28" s="1007"/>
      <c r="G28" s="1007"/>
      <c r="H28" s="1007">
        <v>50</v>
      </c>
      <c r="I28" s="1007"/>
      <c r="J28" s="1007"/>
      <c r="K28" s="1028"/>
      <c r="L28" s="1006">
        <f>B28</f>
        <v>2974</v>
      </c>
      <c r="M28" s="1008"/>
      <c r="N28" s="1032">
        <f>K28/B28*100</f>
        <v>0</v>
      </c>
      <c r="O28" s="988">
        <v>18219</v>
      </c>
      <c r="P28" s="1017"/>
      <c r="Q28" s="988"/>
    </row>
    <row r="29" spans="1:25" ht="21" customHeight="1" x14ac:dyDescent="0.2">
      <c r="A29" s="1015" t="s">
        <v>974</v>
      </c>
      <c r="B29" s="1006"/>
      <c r="C29" s="1007">
        <f>D29+H29</f>
        <v>104.01151</v>
      </c>
      <c r="D29" s="1007">
        <v>104.01151</v>
      </c>
      <c r="E29" s="1007">
        <v>104.01151</v>
      </c>
      <c r="F29" s="1007"/>
      <c r="G29" s="1007"/>
      <c r="H29" s="1007"/>
      <c r="I29" s="1007"/>
      <c r="J29" s="1007"/>
      <c r="K29" s="1028"/>
      <c r="L29" s="1006"/>
      <c r="M29" s="1008"/>
      <c r="N29" s="1032"/>
      <c r="P29" s="1017"/>
      <c r="Q29" s="988"/>
    </row>
    <row r="30" spans="1:25" ht="21" customHeight="1" x14ac:dyDescent="0.2">
      <c r="A30" s="1015" t="s">
        <v>975</v>
      </c>
      <c r="B30" s="1006"/>
      <c r="C30" s="1007">
        <f>D30+H30</f>
        <v>104.01151</v>
      </c>
      <c r="D30" s="1007">
        <v>104.01151</v>
      </c>
      <c r="E30" s="1007">
        <v>104.01151</v>
      </c>
      <c r="F30" s="1007"/>
      <c r="G30" s="1007"/>
      <c r="H30" s="1007"/>
      <c r="I30" s="1007"/>
      <c r="J30" s="1007">
        <v>50</v>
      </c>
      <c r="K30" s="1028"/>
      <c r="L30" s="1006"/>
      <c r="M30" s="1008"/>
      <c r="N30" s="1032"/>
      <c r="P30" s="1017"/>
      <c r="Q30" s="988"/>
    </row>
    <row r="31" spans="1:25" ht="21" customHeight="1" x14ac:dyDescent="0.2">
      <c r="A31" s="1044" t="s">
        <v>976</v>
      </c>
      <c r="B31" s="1045">
        <f t="shared" ref="B31:L31" si="7">B32+B35</f>
        <v>997</v>
      </c>
      <c r="C31" s="1045">
        <f t="shared" si="7"/>
        <v>0</v>
      </c>
      <c r="D31" s="1045">
        <f t="shared" si="7"/>
        <v>0</v>
      </c>
      <c r="E31" s="1045">
        <f t="shared" si="7"/>
        <v>0</v>
      </c>
      <c r="F31" s="1045">
        <f t="shared" si="7"/>
        <v>0</v>
      </c>
      <c r="G31" s="1045">
        <f t="shared" si="7"/>
        <v>0</v>
      </c>
      <c r="H31" s="1045">
        <f t="shared" si="7"/>
        <v>0</v>
      </c>
      <c r="I31" s="1045">
        <f t="shared" si="7"/>
        <v>0</v>
      </c>
      <c r="J31" s="1045">
        <f t="shared" si="7"/>
        <v>186</v>
      </c>
      <c r="K31" s="1045">
        <f t="shared" si="7"/>
        <v>431</v>
      </c>
      <c r="L31" s="1045">
        <f t="shared" si="7"/>
        <v>997</v>
      </c>
      <c r="M31" s="1008">
        <f t="shared" si="2"/>
        <v>18.655967903711137</v>
      </c>
      <c r="N31" s="1032">
        <f t="shared" ref="N31:N37" si="8">K31/B31*100</f>
        <v>43.229689067201605</v>
      </c>
      <c r="O31" s="988">
        <v>336</v>
      </c>
      <c r="P31" s="1017"/>
      <c r="R31" s="1046"/>
      <c r="V31" s="1047"/>
      <c r="W31" s="1048"/>
    </row>
    <row r="32" spans="1:25" ht="21" customHeight="1" x14ac:dyDescent="0.2">
      <c r="A32" s="1049" t="s">
        <v>977</v>
      </c>
      <c r="B32" s="1050">
        <f t="shared" ref="B32:K32" si="9">SUM(B33:B34)</f>
        <v>261</v>
      </c>
      <c r="C32" s="1050">
        <f t="shared" si="9"/>
        <v>0</v>
      </c>
      <c r="D32" s="1050">
        <f t="shared" si="9"/>
        <v>0</v>
      </c>
      <c r="E32" s="1050">
        <f t="shared" si="9"/>
        <v>0</v>
      </c>
      <c r="F32" s="1050">
        <f t="shared" si="9"/>
        <v>0</v>
      </c>
      <c r="G32" s="1050">
        <f t="shared" si="9"/>
        <v>0</v>
      </c>
      <c r="H32" s="1050">
        <f t="shared" si="9"/>
        <v>0</v>
      </c>
      <c r="I32" s="1050">
        <f t="shared" si="9"/>
        <v>0</v>
      </c>
      <c r="J32" s="1050">
        <f t="shared" si="9"/>
        <v>0</v>
      </c>
      <c r="K32" s="1050">
        <f t="shared" si="9"/>
        <v>214</v>
      </c>
      <c r="L32" s="1051">
        <f>B32</f>
        <v>261</v>
      </c>
      <c r="M32" s="1008"/>
      <c r="N32" s="1052">
        <f t="shared" si="8"/>
        <v>81.992337164750964</v>
      </c>
    </row>
    <row r="33" spans="1:14" ht="30.75" customHeight="1" x14ac:dyDescent="0.2">
      <c r="A33" s="1053" t="s">
        <v>978</v>
      </c>
      <c r="B33" s="1054">
        <v>171</v>
      </c>
      <c r="C33" s="1055">
        <f>D33+H33</f>
        <v>0</v>
      </c>
      <c r="D33" s="1056">
        <v>0</v>
      </c>
      <c r="E33" s="1056">
        <v>0</v>
      </c>
      <c r="F33" s="1056"/>
      <c r="G33" s="1056"/>
      <c r="H33" s="1056"/>
      <c r="I33" s="1056"/>
      <c r="J33" s="1056"/>
      <c r="K33" s="1056">
        <v>124</v>
      </c>
      <c r="L33" s="1057" t="e">
        <f>L34+#REF!+#REF!</f>
        <v>#REF!</v>
      </c>
      <c r="M33" s="1008"/>
      <c r="N33" s="1052">
        <f t="shared" si="8"/>
        <v>72.514619883040936</v>
      </c>
    </row>
    <row r="34" spans="1:14" ht="32.25" customHeight="1" x14ac:dyDescent="0.2">
      <c r="A34" s="1053" t="s">
        <v>783</v>
      </c>
      <c r="B34" s="1054">
        <v>90</v>
      </c>
      <c r="C34" s="1055">
        <f>D34+H34</f>
        <v>0</v>
      </c>
      <c r="D34" s="1056">
        <v>0</v>
      </c>
      <c r="E34" s="1056">
        <v>0</v>
      </c>
      <c r="F34" s="1056"/>
      <c r="G34" s="1056"/>
      <c r="H34" s="1056"/>
      <c r="I34" s="1056"/>
      <c r="J34" s="1056"/>
      <c r="K34" s="1056">
        <f>B34</f>
        <v>90</v>
      </c>
      <c r="L34" s="1057" t="e">
        <f>#REF!+#REF!</f>
        <v>#REF!</v>
      </c>
      <c r="M34" s="1008"/>
      <c r="N34" s="1052">
        <f t="shared" si="8"/>
        <v>100</v>
      </c>
    </row>
    <row r="35" spans="1:14" ht="23.25" customHeight="1" x14ac:dyDescent="0.2">
      <c r="A35" s="1049" t="s">
        <v>979</v>
      </c>
      <c r="B35" s="1050">
        <f t="shared" ref="B35:K35" si="10">B36+B37</f>
        <v>736</v>
      </c>
      <c r="C35" s="1050">
        <f t="shared" si="10"/>
        <v>0</v>
      </c>
      <c r="D35" s="1050">
        <f t="shared" si="10"/>
        <v>0</v>
      </c>
      <c r="E35" s="1050">
        <f t="shared" si="10"/>
        <v>0</v>
      </c>
      <c r="F35" s="1050">
        <f t="shared" si="10"/>
        <v>0</v>
      </c>
      <c r="G35" s="1050">
        <f t="shared" si="10"/>
        <v>0</v>
      </c>
      <c r="H35" s="1050">
        <f t="shared" si="10"/>
        <v>0</v>
      </c>
      <c r="I35" s="1050">
        <f t="shared" si="10"/>
        <v>0</v>
      </c>
      <c r="J35" s="1050">
        <f t="shared" si="10"/>
        <v>186</v>
      </c>
      <c r="K35" s="1050">
        <f t="shared" si="10"/>
        <v>217</v>
      </c>
      <c r="L35" s="1051">
        <f>B35</f>
        <v>736</v>
      </c>
      <c r="M35" s="1008">
        <f t="shared" si="2"/>
        <v>25.271739130434785</v>
      </c>
      <c r="N35" s="1058">
        <f t="shared" si="8"/>
        <v>29.483695652173914</v>
      </c>
    </row>
    <row r="36" spans="1:14" ht="29.25" customHeight="1" x14ac:dyDescent="0.2">
      <c r="A36" s="1053" t="s">
        <v>980</v>
      </c>
      <c r="B36" s="1054">
        <v>184</v>
      </c>
      <c r="C36" s="1055">
        <f>D36+H36</f>
        <v>0</v>
      </c>
      <c r="D36" s="1056">
        <v>0</v>
      </c>
      <c r="E36" s="1056">
        <v>0</v>
      </c>
      <c r="F36" s="1056"/>
      <c r="G36" s="1056"/>
      <c r="H36" s="1056"/>
      <c r="I36" s="1056"/>
      <c r="J36" s="1056">
        <v>90</v>
      </c>
      <c r="K36" s="1056">
        <v>99</v>
      </c>
      <c r="L36" s="1057" t="e">
        <f>L37+#REF!+#REF!</f>
        <v>#REF!</v>
      </c>
      <c r="M36" s="1061">
        <f t="shared" si="2"/>
        <v>48.913043478260867</v>
      </c>
      <c r="N36" s="1052">
        <f t="shared" si="8"/>
        <v>53.804347826086953</v>
      </c>
    </row>
    <row r="37" spans="1:14" ht="21.75" customHeight="1" x14ac:dyDescent="0.2">
      <c r="A37" s="1053" t="s">
        <v>981</v>
      </c>
      <c r="B37" s="1054">
        <v>552</v>
      </c>
      <c r="C37" s="1021">
        <f>D37+H37</f>
        <v>0</v>
      </c>
      <c r="D37" s="1056">
        <v>0</v>
      </c>
      <c r="E37" s="1056">
        <v>0</v>
      </c>
      <c r="F37" s="1056"/>
      <c r="G37" s="1056"/>
      <c r="H37" s="1056"/>
      <c r="I37" s="1056"/>
      <c r="J37" s="1056">
        <v>96</v>
      </c>
      <c r="K37" s="1056">
        <v>118</v>
      </c>
      <c r="L37" s="1057" t="e">
        <f>#REF!+#REF!</f>
        <v>#REF!</v>
      </c>
      <c r="M37" s="1061">
        <f t="shared" si="2"/>
        <v>17.391304347826086</v>
      </c>
      <c r="N37" s="1052">
        <f t="shared" si="8"/>
        <v>21.376811594202898</v>
      </c>
    </row>
  </sheetData>
  <mergeCells count="4">
    <mergeCell ref="M1:N1"/>
    <mergeCell ref="A3:N3"/>
    <mergeCell ref="K5:N5"/>
    <mergeCell ref="A4:N4"/>
  </mergeCells>
  <printOptions horizontalCentered="1"/>
  <pageMargins left="0.35" right="0.26" top="0.75" bottom="0.75" header="0.3" footer="0.3"/>
  <pageSetup paperSize="9" orientation="portrait" verticalDpi="0" r:id="rId1"/>
</worksheet>
</file>

<file path=xl/worksheets/sheet1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selection activeCell="M16" sqref="M16"/>
    </sheetView>
  </sheetViews>
  <sheetFormatPr defaultColWidth="9" defaultRowHeight="12.75" x14ac:dyDescent="0.2"/>
  <cols>
    <col min="1" max="1" width="7.5" style="75" customWidth="1"/>
    <col min="2" max="2" width="23.25" style="75" customWidth="1"/>
    <col min="3" max="3" width="15" style="75" customWidth="1"/>
    <col min="4" max="4" width="12.875" style="75" customWidth="1"/>
    <col min="5" max="5" width="12" style="293" customWidth="1"/>
    <col min="6" max="6" width="10.5" style="75" customWidth="1"/>
    <col min="7" max="7" width="20.25" style="75" customWidth="1"/>
    <col min="8" max="8" width="15" style="12" customWidth="1"/>
    <col min="9" max="9" width="11" style="12" customWidth="1"/>
    <col min="10" max="16384" width="9" style="12"/>
  </cols>
  <sheetData>
    <row r="1" spans="1:8" ht="21" customHeight="1" x14ac:dyDescent="0.2">
      <c r="A1" s="141" t="str">
        <f>'[5]Chi T11'!A1:B1</f>
        <v xml:space="preserve"> UBND THÀNH PHỐ BẮC KẠN</v>
      </c>
      <c r="G1" s="604" t="s">
        <v>582</v>
      </c>
    </row>
    <row r="2" spans="1:8" ht="21" customHeight="1" x14ac:dyDescent="0.2">
      <c r="A2" s="1273" t="s">
        <v>594</v>
      </c>
      <c r="B2" s="1273"/>
      <c r="C2" s="1273"/>
      <c r="D2" s="1273"/>
      <c r="E2" s="1273"/>
      <c r="F2" s="1273"/>
      <c r="G2" s="1273"/>
    </row>
    <row r="3" spans="1:8" ht="31.5" customHeight="1" x14ac:dyDescent="0.2">
      <c r="A3" s="1246" t="e">
        <f>#REF!</f>
        <v>#REF!</v>
      </c>
      <c r="B3" s="1154"/>
      <c r="C3" s="1154"/>
      <c r="D3" s="1154"/>
      <c r="E3" s="1154"/>
      <c r="F3" s="1154"/>
      <c r="G3" s="1154"/>
    </row>
    <row r="4" spans="1:8" ht="32.25" customHeight="1" x14ac:dyDescent="0.2">
      <c r="A4" s="293"/>
      <c r="B4" s="293"/>
      <c r="C4" s="257"/>
      <c r="D4" s="293"/>
      <c r="G4" s="628" t="s">
        <v>292</v>
      </c>
    </row>
    <row r="5" spans="1:8" ht="41.25" customHeight="1" x14ac:dyDescent="0.2">
      <c r="A5" s="1274" t="s">
        <v>0</v>
      </c>
      <c r="B5" s="1274" t="s">
        <v>1</v>
      </c>
      <c r="C5" s="1274" t="s">
        <v>583</v>
      </c>
      <c r="D5" s="1275" t="s">
        <v>584</v>
      </c>
      <c r="E5" s="1276"/>
      <c r="F5" s="1277"/>
      <c r="G5" s="1278" t="s">
        <v>585</v>
      </c>
    </row>
    <row r="6" spans="1:8" ht="36" customHeight="1" x14ac:dyDescent="0.2">
      <c r="A6" s="1254"/>
      <c r="B6" s="1254"/>
      <c r="C6" s="1254"/>
      <c r="D6" s="361" t="s">
        <v>586</v>
      </c>
      <c r="E6" s="629" t="s">
        <v>587</v>
      </c>
      <c r="F6" s="630" t="s">
        <v>588</v>
      </c>
      <c r="G6" s="1279"/>
    </row>
    <row r="7" spans="1:8" ht="28.5" customHeight="1" x14ac:dyDescent="0.2">
      <c r="A7" s="631"/>
      <c r="B7" s="631" t="s">
        <v>539</v>
      </c>
      <c r="C7" s="631"/>
      <c r="D7" s="632">
        <f>D8+D9</f>
        <v>15463000</v>
      </c>
      <c r="E7" s="635">
        <f>SUM(E8:E61)</f>
        <v>6392282.4000000004</v>
      </c>
      <c r="F7" s="635">
        <f>D7-E7</f>
        <v>9070717.5999999996</v>
      </c>
      <c r="G7" s="633"/>
      <c r="H7" s="134"/>
    </row>
    <row r="8" spans="1:8" ht="39" customHeight="1" x14ac:dyDescent="0.2">
      <c r="A8" s="637" t="s">
        <v>8</v>
      </c>
      <c r="B8" s="638" t="s">
        <v>589</v>
      </c>
      <c r="C8" s="639" t="s">
        <v>676</v>
      </c>
      <c r="D8" s="640">
        <v>14840200</v>
      </c>
      <c r="E8" s="641"/>
      <c r="F8" s="641"/>
      <c r="G8" s="642"/>
      <c r="H8" s="134"/>
    </row>
    <row r="9" spans="1:8" ht="35.25" customHeight="1" x14ac:dyDescent="0.2">
      <c r="A9" s="643" t="s">
        <v>10</v>
      </c>
      <c r="B9" s="644" t="s">
        <v>677</v>
      </c>
      <c r="C9" s="645"/>
      <c r="D9" s="646">
        <v>622800</v>
      </c>
      <c r="E9" s="647"/>
      <c r="F9" s="647"/>
      <c r="G9" s="624"/>
    </row>
    <row r="10" spans="1:8" ht="44.25" customHeight="1" x14ac:dyDescent="0.2">
      <c r="A10" s="648">
        <v>1</v>
      </c>
      <c r="B10" s="649" t="s">
        <v>678</v>
      </c>
      <c r="C10" s="1271" t="s">
        <v>692</v>
      </c>
      <c r="D10" s="650"/>
      <c r="E10" s="651">
        <v>88000</v>
      </c>
      <c r="F10" s="652"/>
      <c r="G10" s="627" t="s">
        <v>261</v>
      </c>
    </row>
    <row r="11" spans="1:8" ht="30.75" customHeight="1" x14ac:dyDescent="0.2">
      <c r="A11" s="653" t="s">
        <v>590</v>
      </c>
      <c r="B11" s="623" t="s">
        <v>679</v>
      </c>
      <c r="C11" s="1271"/>
      <c r="D11" s="650"/>
      <c r="E11" s="654">
        <v>25400</v>
      </c>
      <c r="F11" s="655"/>
      <c r="G11" s="656" t="s">
        <v>244</v>
      </c>
    </row>
    <row r="12" spans="1:8" ht="40.5" customHeight="1" x14ac:dyDescent="0.2">
      <c r="A12" s="653" t="s">
        <v>473</v>
      </c>
      <c r="B12" s="649" t="s">
        <v>680</v>
      </c>
      <c r="C12" s="1271"/>
      <c r="D12" s="624"/>
      <c r="E12" s="654">
        <v>88092</v>
      </c>
      <c r="F12" s="655"/>
      <c r="G12" s="1272" t="s">
        <v>684</v>
      </c>
    </row>
    <row r="13" spans="1:8" ht="24" customHeight="1" x14ac:dyDescent="0.2">
      <c r="A13" s="624"/>
      <c r="B13" s="623" t="s">
        <v>681</v>
      </c>
      <c r="C13" s="1271"/>
      <c r="D13" s="624"/>
      <c r="E13" s="657">
        <v>4150</v>
      </c>
      <c r="F13" s="624"/>
      <c r="G13" s="1272"/>
    </row>
    <row r="14" spans="1:8" ht="25.5" x14ac:dyDescent="0.2">
      <c r="A14" s="624"/>
      <c r="B14" s="623" t="s">
        <v>682</v>
      </c>
      <c r="C14" s="1271"/>
      <c r="D14" s="624"/>
      <c r="E14" s="657">
        <v>145230</v>
      </c>
      <c r="F14" s="624"/>
      <c r="G14" s="624" t="s">
        <v>683</v>
      </c>
    </row>
    <row r="15" spans="1:8" ht="25.5" x14ac:dyDescent="0.2">
      <c r="A15" s="624"/>
      <c r="B15" s="623" t="s">
        <v>682</v>
      </c>
      <c r="C15" s="1271"/>
      <c r="D15" s="624"/>
      <c r="E15" s="657">
        <v>76000</v>
      </c>
      <c r="F15" s="624"/>
      <c r="G15" s="624" t="s">
        <v>294</v>
      </c>
    </row>
    <row r="16" spans="1:8" ht="25.5" x14ac:dyDescent="0.2">
      <c r="A16" s="624"/>
      <c r="B16" s="623" t="s">
        <v>685</v>
      </c>
      <c r="C16" s="1271"/>
      <c r="D16" s="624"/>
      <c r="E16" s="657">
        <v>4368.8</v>
      </c>
      <c r="F16" s="624"/>
      <c r="G16" s="1270" t="s">
        <v>256</v>
      </c>
    </row>
    <row r="17" spans="1:9" ht="25.5" x14ac:dyDescent="0.2">
      <c r="A17" s="624"/>
      <c r="B17" s="623" t="s">
        <v>686</v>
      </c>
      <c r="C17" s="1271"/>
      <c r="D17" s="624"/>
      <c r="E17" s="657">
        <v>78815</v>
      </c>
      <c r="F17" s="624"/>
      <c r="G17" s="1270"/>
    </row>
    <row r="18" spans="1:9" ht="38.25" x14ac:dyDescent="0.2">
      <c r="A18" s="624"/>
      <c r="B18" s="623" t="s">
        <v>687</v>
      </c>
      <c r="C18" s="1271"/>
      <c r="D18" s="624"/>
      <c r="E18" s="657">
        <v>151580</v>
      </c>
      <c r="F18" s="624"/>
      <c r="G18" s="624" t="s">
        <v>688</v>
      </c>
    </row>
    <row r="19" spans="1:9" ht="17.25" customHeight="1" x14ac:dyDescent="0.2">
      <c r="A19" s="624"/>
      <c r="B19" s="623" t="s">
        <v>690</v>
      </c>
      <c r="C19" s="1271"/>
      <c r="D19" s="624"/>
      <c r="E19" s="657">
        <v>67120</v>
      </c>
      <c r="F19" s="624"/>
      <c r="G19" s="624" t="s">
        <v>691</v>
      </c>
    </row>
    <row r="20" spans="1:9" ht="35.25" customHeight="1" x14ac:dyDescent="0.2">
      <c r="A20" s="624"/>
      <c r="B20" s="623" t="s">
        <v>689</v>
      </c>
      <c r="C20" s="1271"/>
      <c r="D20" s="624"/>
      <c r="E20" s="657">
        <v>8880</v>
      </c>
      <c r="F20" s="624"/>
      <c r="G20" s="624" t="s">
        <v>382</v>
      </c>
    </row>
    <row r="21" spans="1:9" ht="61.5" customHeight="1" x14ac:dyDescent="0.2">
      <c r="A21" s="624"/>
      <c r="B21" s="623" t="s">
        <v>694</v>
      </c>
      <c r="C21" s="1271" t="s">
        <v>693</v>
      </c>
      <c r="D21" s="624"/>
      <c r="E21" s="657">
        <v>363005</v>
      </c>
      <c r="F21" s="624"/>
      <c r="G21" s="624" t="s">
        <v>688</v>
      </c>
    </row>
    <row r="22" spans="1:9" ht="71.25" customHeight="1" x14ac:dyDescent="0.2">
      <c r="A22" s="624"/>
      <c r="B22" s="623" t="s">
        <v>695</v>
      </c>
      <c r="C22" s="1271"/>
      <c r="D22" s="624"/>
      <c r="E22" s="657">
        <v>93260</v>
      </c>
      <c r="F22" s="624"/>
      <c r="G22" s="624" t="s">
        <v>256</v>
      </c>
    </row>
    <row r="23" spans="1:9" ht="57.75" customHeight="1" x14ac:dyDescent="0.2">
      <c r="A23" s="624"/>
      <c r="B23" s="623" t="s">
        <v>696</v>
      </c>
      <c r="C23" s="1271"/>
      <c r="D23" s="624"/>
      <c r="E23" s="657">
        <v>401792.6</v>
      </c>
      <c r="F23" s="624"/>
      <c r="G23" s="624" t="s">
        <v>261</v>
      </c>
    </row>
    <row r="24" spans="1:9" ht="57" customHeight="1" x14ac:dyDescent="0.2">
      <c r="A24" s="624"/>
      <c r="B24" s="623" t="s">
        <v>698</v>
      </c>
      <c r="C24" s="1271" t="s">
        <v>721</v>
      </c>
      <c r="D24" s="624"/>
      <c r="E24" s="657">
        <v>139729</v>
      </c>
      <c r="F24" s="624"/>
      <c r="G24" s="1270" t="str">
        <f>G22</f>
        <v>Công an thành phố</v>
      </c>
      <c r="H24" s="636"/>
    </row>
    <row r="25" spans="1:9" ht="34.5" customHeight="1" x14ac:dyDescent="0.2">
      <c r="A25" s="624"/>
      <c r="B25" s="623" t="s">
        <v>697</v>
      </c>
      <c r="C25" s="1271"/>
      <c r="D25" s="624"/>
      <c r="E25" s="657">
        <v>45900</v>
      </c>
      <c r="F25" s="624"/>
      <c r="G25" s="1270"/>
      <c r="I25" s="636"/>
    </row>
    <row r="26" spans="1:9" ht="33" customHeight="1" x14ac:dyDescent="0.2">
      <c r="A26" s="624"/>
      <c r="B26" s="623" t="s">
        <v>699</v>
      </c>
      <c r="C26" s="1271"/>
      <c r="D26" s="624"/>
      <c r="E26" s="657">
        <v>5000</v>
      </c>
      <c r="F26" s="624"/>
      <c r="G26" s="623" t="s">
        <v>319</v>
      </c>
    </row>
    <row r="27" spans="1:9" ht="31.5" customHeight="1" x14ac:dyDescent="0.2">
      <c r="A27" s="624"/>
      <c r="B27" s="623" t="s">
        <v>700</v>
      </c>
      <c r="C27" s="1271"/>
      <c r="D27" s="624"/>
      <c r="E27" s="657">
        <v>6740</v>
      </c>
      <c r="F27" s="624"/>
      <c r="G27" s="624" t="s">
        <v>591</v>
      </c>
    </row>
    <row r="28" spans="1:9" ht="35.25" customHeight="1" x14ac:dyDescent="0.2">
      <c r="A28" s="624"/>
      <c r="B28" s="623" t="s">
        <v>700</v>
      </c>
      <c r="C28" s="1271"/>
      <c r="D28" s="624"/>
      <c r="E28" s="657">
        <v>19080</v>
      </c>
      <c r="F28" s="624"/>
      <c r="G28" s="1270" t="s">
        <v>711</v>
      </c>
    </row>
    <row r="29" spans="1:9" ht="32.25" customHeight="1" x14ac:dyDescent="0.2">
      <c r="A29" s="624"/>
      <c r="B29" s="623" t="s">
        <v>701</v>
      </c>
      <c r="C29" s="1271"/>
      <c r="D29" s="624"/>
      <c r="E29" s="657">
        <v>241120</v>
      </c>
      <c r="F29" s="624"/>
      <c r="G29" s="1270"/>
    </row>
    <row r="30" spans="1:9" ht="34.5" customHeight="1" x14ac:dyDescent="0.2">
      <c r="A30" s="624"/>
      <c r="B30" s="623" t="s">
        <v>702</v>
      </c>
      <c r="C30" s="1271"/>
      <c r="D30" s="624"/>
      <c r="E30" s="657">
        <v>45840</v>
      </c>
      <c r="F30" s="624"/>
      <c r="G30" s="1270"/>
    </row>
    <row r="31" spans="1:9" ht="34.5" customHeight="1" x14ac:dyDescent="0.2">
      <c r="A31" s="624"/>
      <c r="B31" s="623" t="s">
        <v>701</v>
      </c>
      <c r="C31" s="1271"/>
      <c r="D31" s="624"/>
      <c r="E31" s="657">
        <v>31130</v>
      </c>
      <c r="F31" s="624"/>
      <c r="G31" s="624" t="s">
        <v>382</v>
      </c>
    </row>
    <row r="32" spans="1:9" ht="34.5" customHeight="1" x14ac:dyDescent="0.2">
      <c r="A32" s="624"/>
      <c r="B32" s="623" t="s">
        <v>703</v>
      </c>
      <c r="C32" s="1271"/>
      <c r="D32" s="624"/>
      <c r="E32" s="657">
        <v>110000</v>
      </c>
      <c r="F32" s="624"/>
      <c r="G32" s="624" t="s">
        <v>244</v>
      </c>
    </row>
    <row r="33" spans="1:7" ht="67.5" customHeight="1" x14ac:dyDescent="0.2">
      <c r="A33" s="624"/>
      <c r="B33" s="623" t="s">
        <v>704</v>
      </c>
      <c r="C33" s="1271"/>
      <c r="D33" s="624"/>
      <c r="E33" s="657">
        <v>31060</v>
      </c>
      <c r="F33" s="624"/>
      <c r="G33" s="624" t="s">
        <v>577</v>
      </c>
    </row>
    <row r="34" spans="1:7" ht="30" customHeight="1" x14ac:dyDescent="0.2">
      <c r="A34" s="624"/>
      <c r="B34" s="623" t="s">
        <v>705</v>
      </c>
      <c r="C34" s="1271"/>
      <c r="D34" s="624"/>
      <c r="E34" s="657">
        <v>18800</v>
      </c>
      <c r="F34" s="624"/>
      <c r="G34" s="624" t="s">
        <v>367</v>
      </c>
    </row>
    <row r="35" spans="1:7" ht="32.25" customHeight="1" x14ac:dyDescent="0.2">
      <c r="A35" s="624"/>
      <c r="B35" s="623" t="s">
        <v>706</v>
      </c>
      <c r="C35" s="1271"/>
      <c r="D35" s="624"/>
      <c r="E35" s="657">
        <v>15780</v>
      </c>
      <c r="F35" s="624"/>
      <c r="G35" s="624" t="s">
        <v>712</v>
      </c>
    </row>
    <row r="36" spans="1:7" ht="24.95" customHeight="1" x14ac:dyDescent="0.2">
      <c r="A36" s="624"/>
      <c r="B36" s="623" t="s">
        <v>747</v>
      </c>
      <c r="C36" s="1271"/>
      <c r="D36" s="624"/>
      <c r="E36" s="657">
        <f>4450+19750</f>
        <v>24200</v>
      </c>
      <c r="F36" s="624"/>
      <c r="G36" s="624" t="s">
        <v>713</v>
      </c>
    </row>
    <row r="37" spans="1:7" ht="33.75" customHeight="1" x14ac:dyDescent="0.2">
      <c r="A37" s="624"/>
      <c r="B37" s="623" t="s">
        <v>707</v>
      </c>
      <c r="C37" s="1271"/>
      <c r="D37" s="624"/>
      <c r="E37" s="657">
        <v>76822</v>
      </c>
      <c r="F37" s="624"/>
      <c r="G37" s="624" t="s">
        <v>714</v>
      </c>
    </row>
    <row r="38" spans="1:7" ht="51" x14ac:dyDescent="0.2">
      <c r="A38" s="624"/>
      <c r="B38" s="623" t="s">
        <v>708</v>
      </c>
      <c r="C38" s="1271"/>
      <c r="D38" s="624"/>
      <c r="E38" s="657">
        <v>5930</v>
      </c>
      <c r="F38" s="624"/>
      <c r="G38" s="1270" t="s">
        <v>294</v>
      </c>
    </row>
    <row r="39" spans="1:7" ht="34.5" customHeight="1" x14ac:dyDescent="0.2">
      <c r="A39" s="624"/>
      <c r="B39" s="623" t="s">
        <v>710</v>
      </c>
      <c r="C39" s="1271"/>
      <c r="D39" s="624"/>
      <c r="E39" s="657">
        <v>10586</v>
      </c>
      <c r="F39" s="624"/>
      <c r="G39" s="1270"/>
    </row>
    <row r="40" spans="1:7" ht="23.25" customHeight="1" x14ac:dyDescent="0.2">
      <c r="A40" s="624"/>
      <c r="B40" s="623" t="s">
        <v>709</v>
      </c>
      <c r="C40" s="1271"/>
      <c r="D40" s="624"/>
      <c r="E40" s="657">
        <v>46200</v>
      </c>
      <c r="F40" s="624"/>
      <c r="G40" s="624" t="s">
        <v>715</v>
      </c>
    </row>
    <row r="41" spans="1:7" ht="33" customHeight="1" x14ac:dyDescent="0.2">
      <c r="A41" s="624"/>
      <c r="B41" s="623" t="s">
        <v>716</v>
      </c>
      <c r="C41" s="1268" t="s">
        <v>720</v>
      </c>
      <c r="D41" s="624"/>
      <c r="E41" s="657">
        <v>106150</v>
      </c>
      <c r="F41" s="624"/>
      <c r="G41" s="624" t="s">
        <v>319</v>
      </c>
    </row>
    <row r="42" spans="1:7" ht="48" customHeight="1" x14ac:dyDescent="0.2">
      <c r="A42" s="624"/>
      <c r="B42" s="623" t="s">
        <v>717</v>
      </c>
      <c r="C42" s="1268"/>
      <c r="D42" s="624"/>
      <c r="E42" s="657">
        <v>5440</v>
      </c>
      <c r="F42" s="624"/>
      <c r="G42" s="624" t="s">
        <v>295</v>
      </c>
    </row>
    <row r="43" spans="1:7" ht="63" customHeight="1" x14ac:dyDescent="0.2">
      <c r="A43" s="624"/>
      <c r="B43" s="623" t="s">
        <v>718</v>
      </c>
      <c r="C43" s="623" t="s">
        <v>723</v>
      </c>
      <c r="D43" s="624"/>
      <c r="E43" s="657">
        <v>100000</v>
      </c>
      <c r="F43" s="624"/>
      <c r="G43" s="624" t="s">
        <v>719</v>
      </c>
    </row>
    <row r="44" spans="1:7" ht="51" customHeight="1" x14ac:dyDescent="0.2">
      <c r="A44" s="624"/>
      <c r="B44" s="623" t="s">
        <v>724</v>
      </c>
      <c r="C44" s="623" t="s">
        <v>722</v>
      </c>
      <c r="D44" s="624"/>
      <c r="E44" s="657">
        <v>1000000</v>
      </c>
      <c r="F44" s="624"/>
      <c r="G44" s="624" t="s">
        <v>725</v>
      </c>
    </row>
    <row r="45" spans="1:7" ht="48" customHeight="1" x14ac:dyDescent="0.2">
      <c r="A45" s="624"/>
      <c r="B45" s="623" t="s">
        <v>727</v>
      </c>
      <c r="C45" s="1268" t="s">
        <v>726</v>
      </c>
      <c r="D45" s="624"/>
      <c r="E45" s="657">
        <v>31100</v>
      </c>
      <c r="F45" s="624"/>
      <c r="G45" s="1270" t="s">
        <v>256</v>
      </c>
    </row>
    <row r="46" spans="1:7" ht="38.25" customHeight="1" x14ac:dyDescent="0.2">
      <c r="A46" s="624"/>
      <c r="B46" s="623" t="s">
        <v>728</v>
      </c>
      <c r="C46" s="1268"/>
      <c r="D46" s="624"/>
      <c r="E46" s="657">
        <v>110100</v>
      </c>
      <c r="F46" s="624"/>
      <c r="G46" s="1270"/>
    </row>
    <row r="47" spans="1:7" ht="35.25" customHeight="1" x14ac:dyDescent="0.2">
      <c r="A47" s="624"/>
      <c r="B47" s="623" t="s">
        <v>729</v>
      </c>
      <c r="C47" s="1268"/>
      <c r="D47" s="624"/>
      <c r="E47" s="657">
        <v>40582</v>
      </c>
      <c r="F47" s="624"/>
      <c r="G47" s="624" t="s">
        <v>258</v>
      </c>
    </row>
    <row r="48" spans="1:7" ht="30" customHeight="1" x14ac:dyDescent="0.2">
      <c r="A48" s="624"/>
      <c r="B48" s="623" t="s">
        <v>730</v>
      </c>
      <c r="C48" s="1268"/>
      <c r="D48" s="624"/>
      <c r="E48" s="657">
        <v>112980</v>
      </c>
      <c r="F48" s="624"/>
      <c r="G48" s="1270" t="s">
        <v>244</v>
      </c>
    </row>
    <row r="49" spans="1:7" ht="28.5" customHeight="1" x14ac:dyDescent="0.2">
      <c r="A49" s="624"/>
      <c r="B49" s="623" t="s">
        <v>731</v>
      </c>
      <c r="C49" s="1268"/>
      <c r="D49" s="624"/>
      <c r="E49" s="657">
        <v>282000</v>
      </c>
      <c r="F49" s="624"/>
      <c r="G49" s="1270"/>
    </row>
    <row r="50" spans="1:7" ht="32.25" customHeight="1" x14ac:dyDescent="0.2">
      <c r="A50" s="624"/>
      <c r="B50" s="623" t="s">
        <v>732</v>
      </c>
      <c r="C50" s="1268"/>
      <c r="D50" s="624"/>
      <c r="E50" s="657">
        <v>86685</v>
      </c>
      <c r="F50" s="624"/>
      <c r="G50" s="624" t="s">
        <v>294</v>
      </c>
    </row>
    <row r="51" spans="1:7" ht="27.75" customHeight="1" x14ac:dyDescent="0.2">
      <c r="A51" s="624"/>
      <c r="B51" s="623" t="s">
        <v>733</v>
      </c>
      <c r="C51" s="1268"/>
      <c r="D51" s="624"/>
      <c r="E51" s="657">
        <v>14949</v>
      </c>
      <c r="F51" s="624"/>
      <c r="G51" s="624" t="s">
        <v>743</v>
      </c>
    </row>
    <row r="52" spans="1:7" ht="31.5" customHeight="1" x14ac:dyDescent="0.2">
      <c r="A52" s="624"/>
      <c r="B52" s="623" t="s">
        <v>734</v>
      </c>
      <c r="C52" s="1268"/>
      <c r="D52" s="624"/>
      <c r="E52" s="657">
        <v>26634</v>
      </c>
      <c r="F52" s="624"/>
      <c r="G52" s="624" t="s">
        <v>270</v>
      </c>
    </row>
    <row r="53" spans="1:7" ht="28.5" customHeight="1" x14ac:dyDescent="0.2">
      <c r="A53" s="624"/>
      <c r="B53" s="623" t="s">
        <v>735</v>
      </c>
      <c r="C53" s="1268"/>
      <c r="D53" s="624"/>
      <c r="E53" s="657">
        <v>29280</v>
      </c>
      <c r="F53" s="624"/>
      <c r="G53" s="624" t="s">
        <v>711</v>
      </c>
    </row>
    <row r="54" spans="1:7" ht="42" customHeight="1" x14ac:dyDescent="0.2">
      <c r="A54" s="624"/>
      <c r="B54" s="623" t="s">
        <v>736</v>
      </c>
      <c r="C54" s="1268"/>
      <c r="D54" s="624"/>
      <c r="E54" s="657">
        <v>18240</v>
      </c>
      <c r="F54" s="624"/>
      <c r="G54" s="624" t="s">
        <v>744</v>
      </c>
    </row>
    <row r="55" spans="1:7" ht="30.75" customHeight="1" x14ac:dyDescent="0.2">
      <c r="A55" s="624"/>
      <c r="B55" s="623" t="s">
        <v>737</v>
      </c>
      <c r="C55" s="1268"/>
      <c r="D55" s="624"/>
      <c r="E55" s="657">
        <v>35550</v>
      </c>
      <c r="F55" s="624"/>
      <c r="G55" s="1270" t="s">
        <v>745</v>
      </c>
    </row>
    <row r="56" spans="1:7" ht="63.75" x14ac:dyDescent="0.2">
      <c r="A56" s="624"/>
      <c r="B56" s="623" t="s">
        <v>738</v>
      </c>
      <c r="C56" s="1268"/>
      <c r="D56" s="624"/>
      <c r="E56" s="657">
        <v>280782</v>
      </c>
      <c r="F56" s="624"/>
      <c r="G56" s="1270"/>
    </row>
    <row r="57" spans="1:7" ht="38.25" x14ac:dyDescent="0.2">
      <c r="A57" s="624"/>
      <c r="B57" s="623" t="s">
        <v>724</v>
      </c>
      <c r="C57" s="1268"/>
      <c r="D57" s="624"/>
      <c r="E57" s="657">
        <v>1000000</v>
      </c>
      <c r="F57" s="624"/>
      <c r="G57" s="624" t="s">
        <v>725</v>
      </c>
    </row>
    <row r="58" spans="1:7" ht="102" x14ac:dyDescent="0.2">
      <c r="A58" s="624"/>
      <c r="B58" s="623" t="s">
        <v>739</v>
      </c>
      <c r="C58" s="1268"/>
      <c r="D58" s="624"/>
      <c r="E58" s="657">
        <v>350400</v>
      </c>
      <c r="F58" s="624"/>
      <c r="G58" s="1270" t="s">
        <v>688</v>
      </c>
    </row>
    <row r="59" spans="1:7" ht="38.25" x14ac:dyDescent="0.2">
      <c r="A59" s="624"/>
      <c r="B59" s="623" t="s">
        <v>740</v>
      </c>
      <c r="C59" s="1268"/>
      <c r="D59" s="624"/>
      <c r="E59" s="657">
        <v>111800</v>
      </c>
      <c r="F59" s="624"/>
      <c r="G59" s="1270"/>
    </row>
    <row r="60" spans="1:7" ht="38.25" x14ac:dyDescent="0.2">
      <c r="A60" s="624"/>
      <c r="B60" s="623" t="s">
        <v>741</v>
      </c>
      <c r="C60" s="1268"/>
      <c r="D60" s="624"/>
      <c r="E60" s="657">
        <v>80000</v>
      </c>
      <c r="F60" s="624"/>
      <c r="G60" s="624" t="s">
        <v>746</v>
      </c>
    </row>
    <row r="61" spans="1:7" ht="63.75" x14ac:dyDescent="0.2">
      <c r="A61" s="634"/>
      <c r="B61" s="658" t="s">
        <v>742</v>
      </c>
      <c r="C61" s="1269"/>
      <c r="D61" s="634"/>
      <c r="E61" s="659">
        <v>100000</v>
      </c>
      <c r="F61" s="634"/>
      <c r="G61" s="634" t="s">
        <v>591</v>
      </c>
    </row>
  </sheetData>
  <mergeCells count="21">
    <mergeCell ref="G12:G13"/>
    <mergeCell ref="C10:C20"/>
    <mergeCell ref="C21:C23"/>
    <mergeCell ref="G24:G25"/>
    <mergeCell ref="A2:G2"/>
    <mergeCell ref="A3:G3"/>
    <mergeCell ref="A5:A6"/>
    <mergeCell ref="B5:B6"/>
    <mergeCell ref="C5:C6"/>
    <mergeCell ref="D5:F5"/>
    <mergeCell ref="G5:G6"/>
    <mergeCell ref="G28:G30"/>
    <mergeCell ref="G38:G39"/>
    <mergeCell ref="C41:C42"/>
    <mergeCell ref="C24:C40"/>
    <mergeCell ref="G16:G17"/>
    <mergeCell ref="C45:C61"/>
    <mergeCell ref="G45:G46"/>
    <mergeCell ref="G48:G49"/>
    <mergeCell ref="G55:G56"/>
    <mergeCell ref="G58:G59"/>
  </mergeCells>
  <pageMargins left="0.45" right="0.45" top="0.5" bottom="0.5" header="0.3" footer="0.3"/>
  <pageSetup paperSize="9" scale="90" firstPageNumber="68" orientation="portrait" useFirstPageNumber="1" verticalDpi="0" r:id="rId1"/>
  <headerFooter>
    <oddFooter>Page &amp;P</oddFooter>
  </headerFooter>
</worksheet>
</file>

<file path=xl/worksheets/sheet1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
  <sheetViews>
    <sheetView zoomScaleNormal="100" zoomScaleSheetLayoutView="130" workbookViewId="0">
      <selection activeCell="A2" sqref="A2:M2"/>
    </sheetView>
  </sheetViews>
  <sheetFormatPr defaultColWidth="9" defaultRowHeight="15.75" x14ac:dyDescent="0.25"/>
  <cols>
    <col min="1" max="1" width="5.125" style="11" customWidth="1"/>
    <col min="2" max="2" width="19.5" style="11" customWidth="1"/>
    <col min="3" max="3" width="13.875" style="11" hidden="1" customWidth="1"/>
    <col min="4" max="4" width="12.625" style="11" hidden="1" customWidth="1"/>
    <col min="5" max="5" width="10" style="11" hidden="1" customWidth="1"/>
    <col min="6" max="6" width="12.875" style="11" hidden="1" customWidth="1"/>
    <col min="7" max="7" width="13.125" style="11" hidden="1" customWidth="1"/>
    <col min="8" max="8" width="16" style="11" customWidth="1"/>
    <col min="9" max="9" width="16.75" style="11" customWidth="1"/>
    <col min="10" max="10" width="12.25" style="11" customWidth="1"/>
    <col min="11" max="11" width="16.5" style="11" customWidth="1"/>
    <col min="12" max="12" width="15.875" style="11" customWidth="1"/>
    <col min="13" max="13" width="18.75" style="11" customWidth="1"/>
    <col min="14" max="16384" width="9" style="11"/>
  </cols>
  <sheetData>
    <row r="1" spans="1:13" s="16" customFormat="1" ht="23.25" customHeight="1" x14ac:dyDescent="0.25">
      <c r="A1" s="49" t="str">
        <f>'Biểu 5'!A1</f>
        <v>UBND PHƯỜNG ĐỨC XUÂN</v>
      </c>
      <c r="L1" s="1133" t="s">
        <v>847</v>
      </c>
      <c r="M1" s="1133"/>
    </row>
    <row r="2" spans="1:13" s="19" customFormat="1" ht="35.25" customHeight="1" x14ac:dyDescent="0.25">
      <c r="A2" s="1282" t="s">
        <v>994</v>
      </c>
      <c r="B2" s="1282"/>
      <c r="C2" s="1282"/>
      <c r="D2" s="1282"/>
      <c r="E2" s="1282"/>
      <c r="F2" s="1282"/>
      <c r="G2" s="1282"/>
      <c r="H2" s="1282"/>
      <c r="I2" s="1282"/>
      <c r="J2" s="1282"/>
      <c r="K2" s="1282"/>
      <c r="L2" s="1282"/>
      <c r="M2" s="1282"/>
    </row>
    <row r="3" spans="1:13" s="19" customFormat="1" ht="23.25" customHeight="1" x14ac:dyDescent="0.25">
      <c r="A3" s="1283" t="str">
        <f>'Biểu 5'!A4:D4</f>
        <v>(Kèm theo Quyết định số           /QĐ-UBND ngày 31 tháng 12 năm 2025 của UBND phường Đức Xuân)</v>
      </c>
      <c r="B3" s="1283"/>
      <c r="C3" s="1283"/>
      <c r="D3" s="1283"/>
      <c r="E3" s="1283"/>
      <c r="F3" s="1283"/>
      <c r="G3" s="1283"/>
      <c r="H3" s="1283"/>
      <c r="I3" s="1283"/>
      <c r="J3" s="1283"/>
      <c r="K3" s="1283"/>
      <c r="L3" s="1283"/>
      <c r="M3" s="1283"/>
    </row>
    <row r="4" spans="1:13" s="19" customFormat="1" ht="21.75" customHeight="1" x14ac:dyDescent="0.25">
      <c r="K4" s="1290" t="s">
        <v>802</v>
      </c>
      <c r="L4" s="1290"/>
      <c r="M4" s="1290"/>
    </row>
    <row r="5" spans="1:13" ht="26.25" customHeight="1" x14ac:dyDescent="0.25">
      <c r="A5" s="1284" t="s">
        <v>0</v>
      </c>
      <c r="B5" s="1286" t="s">
        <v>274</v>
      </c>
      <c r="C5" s="1288" t="s">
        <v>801</v>
      </c>
      <c r="D5" s="1280" t="s">
        <v>774</v>
      </c>
      <c r="E5" s="1280"/>
      <c r="F5" s="1280"/>
      <c r="G5" s="1280"/>
      <c r="H5" s="1281" t="s">
        <v>621</v>
      </c>
      <c r="I5" s="1280" t="s">
        <v>803</v>
      </c>
      <c r="J5" s="1280"/>
      <c r="K5" s="1280"/>
      <c r="L5" s="1280"/>
      <c r="M5" s="1281" t="s">
        <v>821</v>
      </c>
    </row>
    <row r="6" spans="1:13" ht="36.75" customHeight="1" x14ac:dyDescent="0.25">
      <c r="A6" s="1285"/>
      <c r="B6" s="1287"/>
      <c r="C6" s="1289"/>
      <c r="D6" s="1280" t="s">
        <v>76</v>
      </c>
      <c r="E6" s="1280"/>
      <c r="F6" s="1280" t="s">
        <v>77</v>
      </c>
      <c r="G6" s="1281" t="s">
        <v>78</v>
      </c>
      <c r="H6" s="1281"/>
      <c r="I6" s="1280" t="s">
        <v>76</v>
      </c>
      <c r="J6" s="1280"/>
      <c r="K6" s="1280" t="s">
        <v>77</v>
      </c>
      <c r="L6" s="1280" t="s">
        <v>78</v>
      </c>
      <c r="M6" s="1281"/>
    </row>
    <row r="7" spans="1:13" ht="57" x14ac:dyDescent="0.25">
      <c r="A7" s="1285"/>
      <c r="B7" s="1287"/>
      <c r="C7" s="1289"/>
      <c r="D7" s="606" t="s">
        <v>48</v>
      </c>
      <c r="E7" s="606" t="s">
        <v>675</v>
      </c>
      <c r="F7" s="1280"/>
      <c r="G7" s="1281"/>
      <c r="H7" s="1281"/>
      <c r="I7" s="606" t="s">
        <v>48</v>
      </c>
      <c r="J7" s="606" t="s">
        <v>675</v>
      </c>
      <c r="K7" s="1280"/>
      <c r="L7" s="1280"/>
      <c r="M7" s="1281"/>
    </row>
    <row r="8" spans="1:13" s="14" customFormat="1" ht="21.75" customHeight="1" x14ac:dyDescent="0.25">
      <c r="A8" s="767" t="s">
        <v>2</v>
      </c>
      <c r="B8" s="768" t="s">
        <v>3</v>
      </c>
      <c r="C8" s="769">
        <v>1</v>
      </c>
      <c r="D8" s="769">
        <v>2</v>
      </c>
      <c r="E8" s="769">
        <v>3</v>
      </c>
      <c r="F8" s="769">
        <v>4</v>
      </c>
      <c r="G8" s="770" t="s">
        <v>275</v>
      </c>
      <c r="H8" s="1120">
        <v>1</v>
      </c>
      <c r="I8" s="769">
        <v>2</v>
      </c>
      <c r="J8" s="769">
        <v>3</v>
      </c>
      <c r="K8" s="769">
        <v>4</v>
      </c>
      <c r="L8" s="1119">
        <v>5</v>
      </c>
      <c r="M8" s="1119">
        <v>6</v>
      </c>
    </row>
    <row r="9" spans="1:13" ht="32.25" customHeight="1" x14ac:dyDescent="0.25">
      <c r="A9" s="757">
        <v>1</v>
      </c>
      <c r="B9" s="755" t="s">
        <v>794</v>
      </c>
      <c r="C9" s="756">
        <v>167366177</v>
      </c>
      <c r="D9" s="790">
        <f>212000000+121802322</f>
        <v>333802322</v>
      </c>
      <c r="E9" s="761"/>
      <c r="F9" s="763">
        <v>66500000</v>
      </c>
      <c r="G9" s="761">
        <f>D9-F9</f>
        <v>267302322</v>
      </c>
      <c r="H9" s="761">
        <f>C9+D9-F9</f>
        <v>434668499</v>
      </c>
      <c r="I9" s="758">
        <v>35000000</v>
      </c>
      <c r="J9" s="758">
        <v>0</v>
      </c>
      <c r="K9" s="761">
        <v>75000000</v>
      </c>
      <c r="L9" s="761">
        <f>I9-K9</f>
        <v>-40000000</v>
      </c>
      <c r="M9" s="761">
        <f>H9+I9-K9</f>
        <v>394668499</v>
      </c>
    </row>
    <row r="10" spans="1:13" ht="32.25" customHeight="1" x14ac:dyDescent="0.25">
      <c r="A10" s="757">
        <v>2</v>
      </c>
      <c r="B10" s="755" t="s">
        <v>795</v>
      </c>
      <c r="C10" s="756">
        <v>83621051</v>
      </c>
      <c r="D10" s="756">
        <v>32361108</v>
      </c>
      <c r="E10" s="762"/>
      <c r="F10" s="763">
        <v>37200000</v>
      </c>
      <c r="G10" s="761">
        <f t="shared" ref="G10:G15" si="0">D10-F10</f>
        <v>-4838892</v>
      </c>
      <c r="H10" s="761">
        <f t="shared" ref="H10:H15" si="1">C10+D10-F10</f>
        <v>78782159</v>
      </c>
      <c r="I10" s="762">
        <v>50000000</v>
      </c>
      <c r="J10" s="759"/>
      <c r="K10" s="761">
        <v>40000000</v>
      </c>
      <c r="L10" s="761">
        <f t="shared" ref="L10:L15" si="2">I10-K10</f>
        <v>10000000</v>
      </c>
      <c r="M10" s="761">
        <f t="shared" ref="M10:M15" si="3">H10+I10-K10</f>
        <v>88782159</v>
      </c>
    </row>
    <row r="11" spans="1:13" ht="32.25" customHeight="1" x14ac:dyDescent="0.25">
      <c r="A11" s="757">
        <v>3</v>
      </c>
      <c r="B11" s="755" t="s">
        <v>796</v>
      </c>
      <c r="C11" s="756">
        <v>48158200</v>
      </c>
      <c r="D11" s="756">
        <v>14379851</v>
      </c>
      <c r="E11" s="762"/>
      <c r="F11" s="763">
        <v>16500000</v>
      </c>
      <c r="G11" s="761">
        <f t="shared" si="0"/>
        <v>-2120149</v>
      </c>
      <c r="H11" s="761">
        <f t="shared" si="1"/>
        <v>46038051</v>
      </c>
      <c r="I11" s="762">
        <v>35000000</v>
      </c>
      <c r="J11" s="759"/>
      <c r="K11" s="761">
        <v>35000000</v>
      </c>
      <c r="L11" s="761">
        <f t="shared" si="2"/>
        <v>0</v>
      </c>
      <c r="M11" s="761">
        <f t="shared" si="3"/>
        <v>46038051</v>
      </c>
    </row>
    <row r="12" spans="1:13" ht="32.25" customHeight="1" x14ac:dyDescent="0.25">
      <c r="A12" s="757">
        <v>4</v>
      </c>
      <c r="B12" s="755" t="s">
        <v>797</v>
      </c>
      <c r="C12" s="756">
        <v>32089218</v>
      </c>
      <c r="D12" s="756">
        <v>41357218</v>
      </c>
      <c r="E12" s="762"/>
      <c r="F12" s="763">
        <v>20100000</v>
      </c>
      <c r="G12" s="761">
        <f t="shared" si="0"/>
        <v>21257218</v>
      </c>
      <c r="H12" s="761">
        <f t="shared" si="1"/>
        <v>53346436</v>
      </c>
      <c r="I12" s="762">
        <v>50400000</v>
      </c>
      <c r="J12" s="759"/>
      <c r="K12" s="761">
        <v>50400000</v>
      </c>
      <c r="L12" s="761">
        <f t="shared" si="2"/>
        <v>0</v>
      </c>
      <c r="M12" s="761">
        <f t="shared" si="3"/>
        <v>53346436</v>
      </c>
    </row>
    <row r="13" spans="1:13" ht="32.25" customHeight="1" x14ac:dyDescent="0.25">
      <c r="A13" s="757">
        <v>5</v>
      </c>
      <c r="B13" s="755" t="s">
        <v>798</v>
      </c>
      <c r="C13" s="756">
        <v>79434088</v>
      </c>
      <c r="D13" s="756">
        <v>77012081</v>
      </c>
      <c r="E13" s="762"/>
      <c r="F13" s="763">
        <v>32100000</v>
      </c>
      <c r="G13" s="761">
        <f t="shared" si="0"/>
        <v>44912081</v>
      </c>
      <c r="H13" s="761">
        <f t="shared" si="1"/>
        <v>124346169</v>
      </c>
      <c r="I13" s="762">
        <v>70000000</v>
      </c>
      <c r="J13" s="759"/>
      <c r="K13" s="761">
        <v>45000000</v>
      </c>
      <c r="L13" s="761">
        <f t="shared" si="2"/>
        <v>25000000</v>
      </c>
      <c r="M13" s="761">
        <f t="shared" si="3"/>
        <v>149346169</v>
      </c>
    </row>
    <row r="14" spans="1:13" ht="32.25" customHeight="1" x14ac:dyDescent="0.25">
      <c r="A14" s="757">
        <v>6</v>
      </c>
      <c r="B14" s="755" t="s">
        <v>799</v>
      </c>
      <c r="C14" s="756">
        <v>49267056</v>
      </c>
      <c r="D14" s="756">
        <v>48938048</v>
      </c>
      <c r="E14" s="762"/>
      <c r="F14" s="763">
        <v>34750000</v>
      </c>
      <c r="G14" s="761">
        <f t="shared" si="0"/>
        <v>14188048</v>
      </c>
      <c r="H14" s="761">
        <f t="shared" si="1"/>
        <v>63455104</v>
      </c>
      <c r="I14" s="762">
        <v>10000000</v>
      </c>
      <c r="J14" s="760"/>
      <c r="K14" s="761">
        <v>10000000</v>
      </c>
      <c r="L14" s="761">
        <f t="shared" si="2"/>
        <v>0</v>
      </c>
      <c r="M14" s="761">
        <f t="shared" si="3"/>
        <v>63455104</v>
      </c>
    </row>
    <row r="15" spans="1:13" ht="32.25" customHeight="1" x14ac:dyDescent="0.25">
      <c r="A15" s="757">
        <v>7</v>
      </c>
      <c r="B15" s="755" t="s">
        <v>800</v>
      </c>
      <c r="C15" s="756">
        <v>30973000</v>
      </c>
      <c r="D15" s="756">
        <v>35741000</v>
      </c>
      <c r="E15" s="762"/>
      <c r="F15" s="763">
        <v>9600000</v>
      </c>
      <c r="G15" s="761">
        <f t="shared" si="0"/>
        <v>26141000</v>
      </c>
      <c r="H15" s="761">
        <f t="shared" si="1"/>
        <v>57114000</v>
      </c>
      <c r="I15" s="762">
        <v>21390000</v>
      </c>
      <c r="J15" s="758"/>
      <c r="K15" s="761">
        <v>21390000</v>
      </c>
      <c r="L15" s="761">
        <f t="shared" si="2"/>
        <v>0</v>
      </c>
      <c r="M15" s="761">
        <f t="shared" si="3"/>
        <v>57114000</v>
      </c>
    </row>
    <row r="16" spans="1:13" s="27" customFormat="1" ht="31.5" customHeight="1" x14ac:dyDescent="0.25">
      <c r="A16" s="765"/>
      <c r="B16" s="766" t="s">
        <v>430</v>
      </c>
      <c r="C16" s="764">
        <f>SUM(C9:C15)</f>
        <v>490908790</v>
      </c>
      <c r="D16" s="764">
        <f>SUM(D9:D15)</f>
        <v>583591628</v>
      </c>
      <c r="E16" s="764">
        <f t="shared" ref="E16:M16" si="4">SUM(E9:E15)</f>
        <v>0</v>
      </c>
      <c r="F16" s="764">
        <f t="shared" si="4"/>
        <v>216750000</v>
      </c>
      <c r="G16" s="764">
        <f t="shared" si="4"/>
        <v>366841628</v>
      </c>
      <c r="H16" s="764">
        <f t="shared" si="4"/>
        <v>857750418</v>
      </c>
      <c r="I16" s="764">
        <f>SUM(I9:I15)</f>
        <v>271790000</v>
      </c>
      <c r="J16" s="764">
        <f t="shared" si="4"/>
        <v>0</v>
      </c>
      <c r="K16" s="764">
        <f>SUM(K9:K15)</f>
        <v>276790000</v>
      </c>
      <c r="L16" s="764">
        <f t="shared" si="4"/>
        <v>-5000000</v>
      </c>
      <c r="M16" s="764">
        <f t="shared" si="4"/>
        <v>852750418</v>
      </c>
    </row>
  </sheetData>
  <mergeCells count="17">
    <mergeCell ref="L1:M1"/>
    <mergeCell ref="A2:M2"/>
    <mergeCell ref="A3:M3"/>
    <mergeCell ref="A5:A7"/>
    <mergeCell ref="B5:B7"/>
    <mergeCell ref="C5:C7"/>
    <mergeCell ref="K4:M4"/>
    <mergeCell ref="M5:M7"/>
    <mergeCell ref="D6:E6"/>
    <mergeCell ref="F6:F7"/>
    <mergeCell ref="G6:G7"/>
    <mergeCell ref="I6:J6"/>
    <mergeCell ref="K6:K7"/>
    <mergeCell ref="L6:L7"/>
    <mergeCell ref="H5:H7"/>
    <mergeCell ref="D5:G5"/>
    <mergeCell ref="I5:L5"/>
  </mergeCells>
  <printOptions horizontalCentered="1"/>
  <pageMargins left="0.24" right="0.23622047244094499" top="0.74803149606299202" bottom="0.511811023622047" header="0.55118110236220497" footer="0.31496062992126"/>
  <pageSetup paperSize="9" scale="90" firstPageNumber="40" orientation="landscape" useFirstPageNumber="1" r:id="rId1"/>
</worksheet>
</file>

<file path=xl/worksheets/sheet1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F42"/>
  <sheetViews>
    <sheetView topLeftCell="A28" zoomScaleNormal="100" zoomScaleSheetLayoutView="100" workbookViewId="0">
      <selection activeCell="E6" sqref="E6"/>
    </sheetView>
  </sheetViews>
  <sheetFormatPr defaultRowHeight="15.75" x14ac:dyDescent="0.25"/>
  <cols>
    <col min="1" max="1" width="3.75" style="29" customWidth="1"/>
    <col min="2" max="2" width="36.375" style="29" customWidth="1"/>
    <col min="3" max="3" width="37.375" customWidth="1"/>
    <col min="4" max="4" width="9.875" style="83" bestFit="1" customWidth="1"/>
  </cols>
  <sheetData>
    <row r="1" spans="1:6" x14ac:dyDescent="0.25">
      <c r="A1" s="91"/>
      <c r="B1" s="91"/>
      <c r="C1" s="92"/>
      <c r="D1" s="106"/>
    </row>
    <row r="2" spans="1:6" x14ac:dyDescent="0.25">
      <c r="A2" s="1304" t="s">
        <v>316</v>
      </c>
      <c r="B2" s="1304"/>
      <c r="C2" s="1304"/>
      <c r="D2" s="1304"/>
    </row>
    <row r="3" spans="1:6" ht="10.5" customHeight="1" x14ac:dyDescent="0.25">
      <c r="A3" s="105"/>
      <c r="B3" s="105"/>
      <c r="C3" s="96"/>
      <c r="D3" s="97"/>
    </row>
    <row r="4" spans="1:6" ht="31.5" customHeight="1" x14ac:dyDescent="0.25">
      <c r="A4" s="1305" t="s">
        <v>428</v>
      </c>
      <c r="B4" s="1305"/>
      <c r="C4" s="1306"/>
      <c r="D4" s="1306"/>
    </row>
    <row r="5" spans="1:6" ht="18.75" x14ac:dyDescent="0.25">
      <c r="A5" s="1307" t="e">
        <f>#REF!</f>
        <v>#REF!</v>
      </c>
      <c r="B5" s="1308"/>
      <c r="C5" s="1308"/>
      <c r="D5" s="1308"/>
    </row>
    <row r="6" spans="1:6" x14ac:dyDescent="0.25">
      <c r="A6" s="91"/>
      <c r="B6" s="91"/>
      <c r="C6" s="1311" t="s">
        <v>329</v>
      </c>
      <c r="D6" s="1311"/>
    </row>
    <row r="7" spans="1:6" ht="31.5" x14ac:dyDescent="0.25">
      <c r="A7" s="93" t="s">
        <v>0</v>
      </c>
      <c r="B7" s="93" t="s">
        <v>326</v>
      </c>
      <c r="C7" s="93" t="s">
        <v>52</v>
      </c>
      <c r="D7" s="94" t="s">
        <v>317</v>
      </c>
    </row>
    <row r="8" spans="1:6" ht="15.75" customHeight="1" x14ac:dyDescent="0.25">
      <c r="A8" s="108"/>
      <c r="B8" s="1309" t="s">
        <v>242</v>
      </c>
      <c r="C8" s="1310"/>
      <c r="D8" s="95" t="e">
        <f>D9+D40</f>
        <v>#REF!</v>
      </c>
      <c r="F8" s="81"/>
    </row>
    <row r="9" spans="1:6" x14ac:dyDescent="0.25">
      <c r="A9" s="109" t="s">
        <v>8</v>
      </c>
      <c r="B9" s="1300" t="s">
        <v>327</v>
      </c>
      <c r="C9" s="1301"/>
      <c r="D9" s="95" t="e">
        <f>D10+D21+D22+D23+D24+D25+D26</f>
        <v>#REF!</v>
      </c>
    </row>
    <row r="10" spans="1:6" s="74" customFormat="1" ht="21.6" customHeight="1" x14ac:dyDescent="0.25">
      <c r="A10" s="1298">
        <v>1</v>
      </c>
      <c r="B10" s="1295" t="s">
        <v>355</v>
      </c>
      <c r="C10" s="98"/>
      <c r="D10" s="99">
        <f>SUM(D11:D20)</f>
        <v>529.13499999999999</v>
      </c>
      <c r="F10" s="149"/>
    </row>
    <row r="11" spans="1:6" s="74" customFormat="1" x14ac:dyDescent="0.25">
      <c r="A11" s="1293"/>
      <c r="B11" s="1296"/>
      <c r="C11" s="112" t="s">
        <v>322</v>
      </c>
      <c r="D11" s="104">
        <f>6</f>
        <v>6</v>
      </c>
    </row>
    <row r="12" spans="1:6" s="74" customFormat="1" x14ac:dyDescent="0.25">
      <c r="A12" s="1293"/>
      <c r="B12" s="1296"/>
      <c r="C12" s="112" t="s">
        <v>356</v>
      </c>
      <c r="D12" s="104">
        <v>408.28500000000003</v>
      </c>
    </row>
    <row r="13" spans="1:6" s="74" customFormat="1" x14ac:dyDescent="0.25">
      <c r="A13" s="1293"/>
      <c r="B13" s="1296"/>
      <c r="C13" s="112" t="s">
        <v>269</v>
      </c>
      <c r="D13" s="104">
        <f>13.28+5.08</f>
        <v>18.36</v>
      </c>
    </row>
    <row r="14" spans="1:6" s="74" customFormat="1" x14ac:dyDescent="0.25">
      <c r="A14" s="1293"/>
      <c r="B14" s="1296"/>
      <c r="C14" s="112" t="s">
        <v>323</v>
      </c>
      <c r="D14" s="104">
        <f>6.16+5.04</f>
        <v>11.2</v>
      </c>
    </row>
    <row r="15" spans="1:6" s="74" customFormat="1" x14ac:dyDescent="0.25">
      <c r="A15" s="1293"/>
      <c r="B15" s="1296"/>
      <c r="C15" s="112" t="s">
        <v>319</v>
      </c>
      <c r="D15" s="104">
        <f>22.92+30.81-5</f>
        <v>48.730000000000004</v>
      </c>
    </row>
    <row r="16" spans="1:6" s="74" customFormat="1" x14ac:dyDescent="0.25">
      <c r="A16" s="1293"/>
      <c r="B16" s="1296"/>
      <c r="C16" s="112" t="s">
        <v>325</v>
      </c>
      <c r="D16" s="104">
        <f>0.56+5.8+5</f>
        <v>11.36</v>
      </c>
    </row>
    <row r="17" spans="1:6" s="74" customFormat="1" x14ac:dyDescent="0.25">
      <c r="A17" s="1293"/>
      <c r="B17" s="1296"/>
      <c r="C17" s="112" t="s">
        <v>270</v>
      </c>
      <c r="D17" s="104">
        <f>4.48+1.16</f>
        <v>5.6400000000000006</v>
      </c>
    </row>
    <row r="18" spans="1:6" s="74" customFormat="1" x14ac:dyDescent="0.25">
      <c r="A18" s="1293"/>
      <c r="B18" s="1296"/>
      <c r="C18" s="112" t="s">
        <v>271</v>
      </c>
      <c r="D18" s="104">
        <f>12.12</f>
        <v>12.12</v>
      </c>
    </row>
    <row r="19" spans="1:6" s="74" customFormat="1" x14ac:dyDescent="0.25">
      <c r="A19" s="1293"/>
      <c r="B19" s="1296"/>
      <c r="C19" s="112" t="s">
        <v>318</v>
      </c>
      <c r="D19" s="104">
        <f>6.88</f>
        <v>6.88</v>
      </c>
    </row>
    <row r="20" spans="1:6" s="74" customFormat="1" x14ac:dyDescent="0.25">
      <c r="A20" s="1299"/>
      <c r="B20" s="1297"/>
      <c r="C20" s="112" t="s">
        <v>268</v>
      </c>
      <c r="D20" s="148">
        <f>0.56</f>
        <v>0.56000000000000005</v>
      </c>
    </row>
    <row r="21" spans="1:6" s="74" customFormat="1" ht="31.5" x14ac:dyDescent="0.25">
      <c r="A21" s="46">
        <v>2</v>
      </c>
      <c r="B21" s="103" t="s">
        <v>357</v>
      </c>
      <c r="C21" s="100" t="s">
        <v>321</v>
      </c>
      <c r="D21" s="101">
        <v>1738</v>
      </c>
    </row>
    <row r="22" spans="1:6" s="74" customFormat="1" ht="64.150000000000006" customHeight="1" x14ac:dyDescent="0.25">
      <c r="A22" s="46">
        <v>3</v>
      </c>
      <c r="B22" s="103" t="s">
        <v>351</v>
      </c>
      <c r="C22" s="100" t="s">
        <v>358</v>
      </c>
      <c r="D22" s="101">
        <v>500</v>
      </c>
    </row>
    <row r="23" spans="1:6" s="74" customFormat="1" ht="22.15" customHeight="1" x14ac:dyDescent="0.25">
      <c r="A23" s="147">
        <v>4</v>
      </c>
      <c r="B23" s="144" t="s">
        <v>360</v>
      </c>
      <c r="C23" s="132" t="s">
        <v>363</v>
      </c>
      <c r="D23" s="110">
        <v>250</v>
      </c>
    </row>
    <row r="24" spans="1:6" s="74" customFormat="1" ht="31.9" customHeight="1" x14ac:dyDescent="0.25">
      <c r="A24" s="147">
        <v>5</v>
      </c>
      <c r="B24" s="150" t="s">
        <v>361</v>
      </c>
      <c r="C24" s="1302" t="s">
        <v>322</v>
      </c>
      <c r="D24" s="110">
        <v>70</v>
      </c>
    </row>
    <row r="25" spans="1:6" s="74" customFormat="1" ht="61.9" customHeight="1" x14ac:dyDescent="0.25">
      <c r="A25" s="147">
        <v>6</v>
      </c>
      <c r="B25" s="151" t="s">
        <v>362</v>
      </c>
      <c r="C25" s="1303"/>
      <c r="D25" s="110">
        <v>770</v>
      </c>
    </row>
    <row r="26" spans="1:6" s="74" customFormat="1" ht="31.15" customHeight="1" x14ac:dyDescent="0.25">
      <c r="A26" s="1292">
        <v>7</v>
      </c>
      <c r="B26" s="132" t="s">
        <v>359</v>
      </c>
      <c r="C26" s="100"/>
      <c r="D26" s="101" t="e">
        <f>SUM(D27:D39)</f>
        <v>#REF!</v>
      </c>
      <c r="F26" s="149"/>
    </row>
    <row r="27" spans="1:6" s="74" customFormat="1" x14ac:dyDescent="0.25">
      <c r="A27" s="1293"/>
      <c r="B27" s="186"/>
      <c r="C27" s="87" t="s">
        <v>244</v>
      </c>
      <c r="D27" s="101">
        <f>'Biểu 4.14a'!F27</f>
        <v>0</v>
      </c>
    </row>
    <row r="28" spans="1:6" s="74" customFormat="1" x14ac:dyDescent="0.25">
      <c r="A28" s="1293"/>
      <c r="B28" s="186"/>
      <c r="C28" s="87" t="s">
        <v>245</v>
      </c>
      <c r="D28" s="101">
        <f>'Biểu 4.14a'!F16</f>
        <v>132.25</v>
      </c>
    </row>
    <row r="29" spans="1:6" s="74" customFormat="1" x14ac:dyDescent="0.25">
      <c r="A29" s="1293"/>
      <c r="B29" s="186"/>
      <c r="C29" s="87" t="s">
        <v>246</v>
      </c>
      <c r="D29" s="101">
        <f>'Biểu 4.14a'!F28</f>
        <v>0</v>
      </c>
    </row>
    <row r="30" spans="1:6" s="74" customFormat="1" x14ac:dyDescent="0.25">
      <c r="A30" s="1293"/>
      <c r="B30" s="186"/>
      <c r="C30" s="87" t="s">
        <v>247</v>
      </c>
      <c r="D30" s="101" t="e">
        <f>'Biểu 4.14a'!#REF!</f>
        <v>#REF!</v>
      </c>
    </row>
    <row r="31" spans="1:6" s="74" customFormat="1" x14ac:dyDescent="0.25">
      <c r="A31" s="1293"/>
      <c r="B31" s="186"/>
      <c r="C31" s="87" t="s">
        <v>248</v>
      </c>
      <c r="D31" s="101">
        <f>'Biểu 4.14a'!F23</f>
        <v>0</v>
      </c>
    </row>
    <row r="32" spans="1:6" s="74" customFormat="1" x14ac:dyDescent="0.25">
      <c r="A32" s="1293"/>
      <c r="B32" s="186"/>
      <c r="C32" s="87" t="s">
        <v>249</v>
      </c>
      <c r="D32" s="101">
        <f>'Biểu 4.14a'!F32</f>
        <v>0</v>
      </c>
    </row>
    <row r="33" spans="1:4" s="74" customFormat="1" x14ac:dyDescent="0.25">
      <c r="A33" s="1293"/>
      <c r="B33" s="186"/>
      <c r="C33" s="87" t="s">
        <v>250</v>
      </c>
      <c r="D33" s="101">
        <f>'Biểu 4.14a'!F29</f>
        <v>0</v>
      </c>
    </row>
    <row r="34" spans="1:4" s="74" customFormat="1" x14ac:dyDescent="0.25">
      <c r="A34" s="1293"/>
      <c r="B34" s="186"/>
      <c r="C34" s="87" t="s">
        <v>251</v>
      </c>
      <c r="D34" s="101" t="e">
        <f>'Biểu 4.14a'!#REF!</f>
        <v>#REF!</v>
      </c>
    </row>
    <row r="35" spans="1:4" s="74" customFormat="1" x14ac:dyDescent="0.25">
      <c r="A35" s="1293"/>
      <c r="B35" s="186"/>
      <c r="C35" s="87" t="s">
        <v>254</v>
      </c>
      <c r="D35" s="101">
        <f>'Biểu 4.14a'!F30</f>
        <v>0</v>
      </c>
    </row>
    <row r="36" spans="1:4" s="74" customFormat="1" x14ac:dyDescent="0.25">
      <c r="A36" s="1293"/>
      <c r="B36" s="186"/>
      <c r="C36" s="87" t="s">
        <v>347</v>
      </c>
      <c r="D36" s="101">
        <f>'Biểu 4.14a'!F31</f>
        <v>0</v>
      </c>
    </row>
    <row r="37" spans="1:4" s="74" customFormat="1" x14ac:dyDescent="0.25">
      <c r="A37" s="1293"/>
      <c r="B37" s="186"/>
      <c r="C37" s="72" t="s">
        <v>270</v>
      </c>
      <c r="D37" s="101">
        <f>'Biểu 4.14a'!F45</f>
        <v>0</v>
      </c>
    </row>
    <row r="38" spans="1:4" s="74" customFormat="1" x14ac:dyDescent="0.25">
      <c r="A38" s="1293"/>
      <c r="B38" s="186"/>
      <c r="C38" s="72" t="s">
        <v>318</v>
      </c>
      <c r="D38" s="101">
        <f>'Biểu 4.14a'!F42</f>
        <v>0</v>
      </c>
    </row>
    <row r="39" spans="1:4" s="74" customFormat="1" x14ac:dyDescent="0.25">
      <c r="A39" s="1294"/>
      <c r="B39" s="187"/>
      <c r="C39" s="72" t="s">
        <v>271</v>
      </c>
      <c r="D39" s="101">
        <f>'Biểu 4.14a'!F43</f>
        <v>100</v>
      </c>
    </row>
    <row r="40" spans="1:4" s="49" customFormat="1" x14ac:dyDescent="0.25">
      <c r="A40" s="73" t="s">
        <v>10</v>
      </c>
      <c r="B40" s="1291" t="s">
        <v>328</v>
      </c>
      <c r="C40" s="1291"/>
      <c r="D40" s="111">
        <f>D41+D42</f>
        <v>560.20000000000005</v>
      </c>
    </row>
    <row r="41" spans="1:4" s="74" customFormat="1" ht="132.6" customHeight="1" x14ac:dyDescent="0.25">
      <c r="A41" s="45">
        <v>1</v>
      </c>
      <c r="B41" s="102" t="s">
        <v>320</v>
      </c>
      <c r="C41" s="133" t="s">
        <v>324</v>
      </c>
      <c r="D41" s="99">
        <v>560</v>
      </c>
    </row>
    <row r="42" spans="1:4" ht="31.5" x14ac:dyDescent="0.25">
      <c r="A42" s="47">
        <v>2</v>
      </c>
      <c r="B42" s="107" t="s">
        <v>359</v>
      </c>
      <c r="C42" s="76" t="s">
        <v>364</v>
      </c>
      <c r="D42" s="152">
        <v>0.2</v>
      </c>
    </row>
  </sheetData>
  <mergeCells count="11">
    <mergeCell ref="A2:D2"/>
    <mergeCell ref="A4:D4"/>
    <mergeCell ref="A5:D5"/>
    <mergeCell ref="B8:C8"/>
    <mergeCell ref="C6:D6"/>
    <mergeCell ref="B40:C40"/>
    <mergeCell ref="A26:A39"/>
    <mergeCell ref="B10:B20"/>
    <mergeCell ref="A10:A20"/>
    <mergeCell ref="B9:C9"/>
    <mergeCell ref="C24:C25"/>
  </mergeCells>
  <pageMargins left="0.45866141700000002" right="0.261811024" top="0.59055118110236204" bottom="0.49803149600000002" header="0.31496062992126" footer="0.31496062992126"/>
  <pageSetup paperSize="9" firstPageNumber="54" orientation="portrait" useFirstPageNumber="1" r:id="rId1"/>
  <headerFooter>
    <oddHeader>&amp;C70&amp;R&amp;"Times New Roman,Italic"Biểu NS Tỉnh phân bổ</oddHeader>
  </headerFooter>
</worksheet>
</file>

<file path=xl/worksheets/sheet1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40"/>
  <sheetViews>
    <sheetView workbookViewId="0">
      <selection activeCell="C11" sqref="C11"/>
    </sheetView>
  </sheetViews>
  <sheetFormatPr defaultColWidth="8.75" defaultRowHeight="11.25" x14ac:dyDescent="0.2"/>
  <cols>
    <col min="1" max="1" width="5.75" style="192" customWidth="1"/>
    <col min="2" max="2" width="27.25" style="192" customWidth="1"/>
    <col min="3" max="3" width="11.25" style="192" customWidth="1"/>
    <col min="4" max="5" width="8.75" style="192"/>
    <col min="6" max="6" width="9.25" style="192" customWidth="1"/>
    <col min="7" max="7" width="7.5" style="192" customWidth="1"/>
    <col min="8" max="8" width="8.25" style="192" customWidth="1"/>
    <col min="9" max="9" width="7.375" style="192" customWidth="1"/>
    <col min="10" max="10" width="6.75" style="192" customWidth="1"/>
    <col min="11" max="11" width="7.375" style="192" customWidth="1"/>
    <col min="12" max="12" width="7.875" style="192" customWidth="1"/>
    <col min="13" max="13" width="11.125" style="192" customWidth="1"/>
    <col min="14" max="16384" width="8.75" style="192"/>
  </cols>
  <sheetData>
    <row r="1" spans="1:13" x14ac:dyDescent="0.2">
      <c r="A1" s="1315" t="s">
        <v>435</v>
      </c>
      <c r="B1" s="1316"/>
      <c r="C1" s="1316"/>
      <c r="D1" s="1316"/>
      <c r="E1" s="1316"/>
      <c r="F1" s="1316"/>
      <c r="G1" s="1316"/>
      <c r="H1" s="1316"/>
      <c r="I1" s="1316"/>
      <c r="J1" s="1316"/>
      <c r="K1" s="1316"/>
      <c r="L1" s="1316"/>
      <c r="M1" s="1316"/>
    </row>
    <row r="2" spans="1:13" x14ac:dyDescent="0.2">
      <c r="A2" s="1317" t="e">
        <f>'Tỉnh bổ sung'!A5:D5</f>
        <v>#REF!</v>
      </c>
      <c r="B2" s="1318"/>
      <c r="C2" s="1318"/>
      <c r="D2" s="1318"/>
      <c r="E2" s="1318"/>
      <c r="F2" s="1318"/>
      <c r="G2" s="1318"/>
      <c r="H2" s="1318"/>
      <c r="I2" s="1318"/>
      <c r="J2" s="1318"/>
      <c r="K2" s="1318"/>
      <c r="L2" s="1318"/>
      <c r="M2" s="1318"/>
    </row>
    <row r="3" spans="1:13" x14ac:dyDescent="0.2">
      <c r="A3" s="193"/>
      <c r="B3" s="193"/>
      <c r="C3" s="193"/>
      <c r="D3" s="193"/>
      <c r="E3" s="193"/>
      <c r="F3" s="193"/>
      <c r="G3" s="193"/>
      <c r="H3" s="193"/>
      <c r="I3" s="193"/>
      <c r="J3" s="193"/>
      <c r="K3" s="193"/>
      <c r="L3" s="1319" t="s">
        <v>292</v>
      </c>
      <c r="M3" s="1319"/>
    </row>
    <row r="4" spans="1:13" ht="32.450000000000003" customHeight="1" x14ac:dyDescent="0.2">
      <c r="A4" s="1312" t="s">
        <v>297</v>
      </c>
      <c r="B4" s="1312" t="s">
        <v>308</v>
      </c>
      <c r="C4" s="1320" t="s">
        <v>436</v>
      </c>
      <c r="D4" s="1321"/>
      <c r="E4" s="1322"/>
      <c r="F4" s="1323" t="s">
        <v>437</v>
      </c>
      <c r="G4" s="1324"/>
      <c r="H4" s="1325" t="s">
        <v>496</v>
      </c>
      <c r="I4" s="1325"/>
      <c r="J4" s="1323" t="s">
        <v>332</v>
      </c>
      <c r="K4" s="1324"/>
      <c r="L4" s="1312" t="s">
        <v>438</v>
      </c>
      <c r="M4" s="1312" t="s">
        <v>439</v>
      </c>
    </row>
    <row r="5" spans="1:13" ht="42" x14ac:dyDescent="0.2">
      <c r="A5" s="1313"/>
      <c r="B5" s="1313"/>
      <c r="C5" s="194" t="s">
        <v>440</v>
      </c>
      <c r="D5" s="194" t="s">
        <v>309</v>
      </c>
      <c r="E5" s="194" t="s">
        <v>441</v>
      </c>
      <c r="F5" s="195" t="s">
        <v>442</v>
      </c>
      <c r="G5" s="195" t="s">
        <v>443</v>
      </c>
      <c r="H5" s="195" t="s">
        <v>48</v>
      </c>
      <c r="I5" s="194" t="s">
        <v>444</v>
      </c>
      <c r="J5" s="195" t="s">
        <v>333</v>
      </c>
      <c r="K5" s="195" t="s">
        <v>334</v>
      </c>
      <c r="L5" s="1313"/>
      <c r="M5" s="1313"/>
    </row>
    <row r="6" spans="1:13" ht="22.5" x14ac:dyDescent="0.2">
      <c r="A6" s="196">
        <v>1</v>
      </c>
      <c r="B6" s="196">
        <v>2</v>
      </c>
      <c r="C6" s="196">
        <v>3</v>
      </c>
      <c r="D6" s="196">
        <v>4</v>
      </c>
      <c r="E6" s="196">
        <v>5</v>
      </c>
      <c r="F6" s="196">
        <v>6</v>
      </c>
      <c r="G6" s="196">
        <v>7</v>
      </c>
      <c r="H6" s="196">
        <v>8</v>
      </c>
      <c r="I6" s="196">
        <v>9</v>
      </c>
      <c r="J6" s="196">
        <v>10</v>
      </c>
      <c r="K6" s="196">
        <v>11</v>
      </c>
      <c r="L6" s="196" t="s">
        <v>445</v>
      </c>
      <c r="M6" s="197"/>
    </row>
    <row r="7" spans="1:13" ht="18" customHeight="1" x14ac:dyDescent="0.2">
      <c r="A7" s="197"/>
      <c r="B7" s="197" t="s">
        <v>71</v>
      </c>
      <c r="C7" s="198"/>
      <c r="D7" s="198"/>
      <c r="E7" s="198"/>
      <c r="F7" s="198"/>
      <c r="G7" s="198"/>
      <c r="H7" s="197"/>
      <c r="I7" s="199">
        <f>I27+I8</f>
        <v>72834</v>
      </c>
      <c r="J7" s="199">
        <f>J27+J8</f>
        <v>27223</v>
      </c>
      <c r="K7" s="199">
        <f t="shared" ref="K7:L7" si="0">K27+K8</f>
        <v>26872</v>
      </c>
      <c r="L7" s="199">
        <f t="shared" si="0"/>
        <v>73185</v>
      </c>
      <c r="M7" s="197"/>
    </row>
    <row r="8" spans="1:13" ht="19.149999999999999" customHeight="1" x14ac:dyDescent="0.2">
      <c r="A8" s="197" t="s">
        <v>2</v>
      </c>
      <c r="B8" s="200" t="s">
        <v>446</v>
      </c>
      <c r="C8" s="201"/>
      <c r="D8" s="201"/>
      <c r="E8" s="201"/>
      <c r="F8" s="200"/>
      <c r="G8" s="200"/>
      <c r="H8" s="199"/>
      <c r="I8" s="199">
        <f>I9+I10+I11+I14+I16+I18</f>
        <v>86</v>
      </c>
      <c r="J8" s="199">
        <f>J9+J10+J11+J14+J16+J18</f>
        <v>401</v>
      </c>
      <c r="K8" s="199">
        <f t="shared" ref="K8:L8" si="1">K9+K10+K11+K14+K16+K18</f>
        <v>50</v>
      </c>
      <c r="L8" s="199">
        <f t="shared" si="1"/>
        <v>437</v>
      </c>
      <c r="M8" s="197"/>
    </row>
    <row r="9" spans="1:13" ht="30" customHeight="1" x14ac:dyDescent="0.2">
      <c r="A9" s="202">
        <v>1</v>
      </c>
      <c r="B9" s="203" t="s">
        <v>447</v>
      </c>
      <c r="C9" s="204"/>
      <c r="D9" s="204">
        <v>5855</v>
      </c>
      <c r="E9" s="204">
        <v>5855</v>
      </c>
      <c r="F9" s="203"/>
      <c r="G9" s="203"/>
      <c r="H9" s="205">
        <v>50</v>
      </c>
      <c r="I9" s="204">
        <v>50</v>
      </c>
      <c r="J9" s="205"/>
      <c r="K9" s="205">
        <v>50</v>
      </c>
      <c r="L9" s="205"/>
      <c r="M9" s="206" t="s">
        <v>431</v>
      </c>
    </row>
    <row r="10" spans="1:13" ht="34.9" customHeight="1" x14ac:dyDescent="0.2">
      <c r="A10" s="202">
        <v>2</v>
      </c>
      <c r="B10" s="203" t="s">
        <v>448</v>
      </c>
      <c r="C10" s="207" t="s">
        <v>449</v>
      </c>
      <c r="D10" s="204">
        <v>19932</v>
      </c>
      <c r="E10" s="204">
        <v>19932</v>
      </c>
      <c r="F10" s="203"/>
      <c r="G10" s="203"/>
      <c r="H10" s="205">
        <v>36</v>
      </c>
      <c r="I10" s="204">
        <v>36</v>
      </c>
      <c r="J10" s="205">
        <v>50</v>
      </c>
      <c r="K10" s="205"/>
      <c r="L10" s="205">
        <v>86</v>
      </c>
      <c r="M10" s="206" t="s">
        <v>431</v>
      </c>
    </row>
    <row r="11" spans="1:13" ht="30" customHeight="1" x14ac:dyDescent="0.2">
      <c r="A11" s="208">
        <v>3</v>
      </c>
      <c r="B11" s="209" t="s">
        <v>450</v>
      </c>
      <c r="C11" s="204">
        <f ca="1">SUM(C11:C11)</f>
        <v>0</v>
      </c>
      <c r="D11" s="204"/>
      <c r="E11" s="204"/>
      <c r="F11" s="209"/>
      <c r="G11" s="209"/>
      <c r="H11" s="204"/>
      <c r="I11" s="204"/>
      <c r="J11" s="204">
        <f>J13+J12</f>
        <v>250</v>
      </c>
      <c r="K11" s="204">
        <f>K13+K12</f>
        <v>0</v>
      </c>
      <c r="L11" s="204">
        <f>L13+L12</f>
        <v>250</v>
      </c>
      <c r="M11" s="204"/>
    </row>
    <row r="12" spans="1:13" ht="30" customHeight="1" x14ac:dyDescent="0.2">
      <c r="A12" s="210" t="s">
        <v>281</v>
      </c>
      <c r="B12" s="211" t="s">
        <v>451</v>
      </c>
      <c r="C12" s="191"/>
      <c r="D12" s="212"/>
      <c r="E12" s="212"/>
      <c r="F12" s="209"/>
      <c r="G12" s="209"/>
      <c r="H12" s="213"/>
      <c r="I12" s="204"/>
      <c r="J12" s="204">
        <v>125</v>
      </c>
      <c r="K12" s="204"/>
      <c r="L12" s="204">
        <v>125</v>
      </c>
      <c r="M12" s="207" t="s">
        <v>318</v>
      </c>
    </row>
    <row r="13" spans="1:13" ht="30" customHeight="1" x14ac:dyDescent="0.2">
      <c r="A13" s="210" t="s">
        <v>282</v>
      </c>
      <c r="B13" s="211" t="s">
        <v>451</v>
      </c>
      <c r="C13" s="214"/>
      <c r="D13" s="214"/>
      <c r="E13" s="214"/>
      <c r="F13" s="209"/>
      <c r="G13" s="209"/>
      <c r="H13" s="213"/>
      <c r="I13" s="214"/>
      <c r="J13" s="204">
        <v>125</v>
      </c>
      <c r="K13" s="204"/>
      <c r="L13" s="204">
        <v>125</v>
      </c>
      <c r="M13" s="207" t="s">
        <v>271</v>
      </c>
    </row>
    <row r="14" spans="1:13" ht="30" customHeight="1" x14ac:dyDescent="0.2">
      <c r="A14" s="208">
        <v>4</v>
      </c>
      <c r="B14" s="209" t="s">
        <v>452</v>
      </c>
      <c r="C14" s="214"/>
      <c r="D14" s="214"/>
      <c r="E14" s="214"/>
      <c r="F14" s="211"/>
      <c r="G14" s="211"/>
      <c r="H14" s="215"/>
      <c r="I14" s="214"/>
      <c r="J14" s="204">
        <v>2</v>
      </c>
      <c r="K14" s="216"/>
      <c r="L14" s="204">
        <v>2</v>
      </c>
      <c r="M14" s="207"/>
    </row>
    <row r="15" spans="1:13" ht="30" customHeight="1" x14ac:dyDescent="0.2">
      <c r="A15" s="208"/>
      <c r="B15" s="211" t="s">
        <v>453</v>
      </c>
      <c r="C15" s="214"/>
      <c r="D15" s="214"/>
      <c r="E15" s="214"/>
      <c r="F15" s="211"/>
      <c r="G15" s="211"/>
      <c r="H15" s="215"/>
      <c r="I15" s="214"/>
      <c r="J15" s="204">
        <v>2</v>
      </c>
      <c r="K15" s="216"/>
      <c r="L15" s="204">
        <v>2</v>
      </c>
      <c r="M15" s="207" t="s">
        <v>454</v>
      </c>
    </row>
    <row r="16" spans="1:13" ht="30" customHeight="1" x14ac:dyDescent="0.2">
      <c r="A16" s="208">
        <v>5</v>
      </c>
      <c r="B16" s="209" t="s">
        <v>433</v>
      </c>
      <c r="C16" s="214"/>
      <c r="D16" s="214"/>
      <c r="E16" s="214"/>
      <c r="F16" s="211"/>
      <c r="G16" s="211"/>
      <c r="H16" s="215"/>
      <c r="I16" s="214"/>
      <c r="J16" s="204">
        <v>13</v>
      </c>
      <c r="K16" s="216"/>
      <c r="L16" s="204">
        <v>13</v>
      </c>
      <c r="M16" s="207"/>
    </row>
    <row r="17" spans="1:13" ht="30" customHeight="1" x14ac:dyDescent="0.2">
      <c r="A17" s="208"/>
      <c r="B17" s="211" t="s">
        <v>455</v>
      </c>
      <c r="C17" s="214"/>
      <c r="D17" s="214"/>
      <c r="E17" s="214"/>
      <c r="F17" s="211"/>
      <c r="G17" s="211"/>
      <c r="H17" s="215"/>
      <c r="I17" s="214"/>
      <c r="J17" s="204">
        <v>13</v>
      </c>
      <c r="K17" s="216"/>
      <c r="L17" s="204">
        <v>13</v>
      </c>
      <c r="M17" s="207" t="s">
        <v>270</v>
      </c>
    </row>
    <row r="18" spans="1:13" ht="30" customHeight="1" x14ac:dyDescent="0.2">
      <c r="A18" s="208">
        <v>6</v>
      </c>
      <c r="B18" s="209" t="s">
        <v>434</v>
      </c>
      <c r="C18" s="214"/>
      <c r="D18" s="214"/>
      <c r="E18" s="214"/>
      <c r="F18" s="211"/>
      <c r="G18" s="211"/>
      <c r="H18" s="215"/>
      <c r="I18" s="214"/>
      <c r="J18" s="204">
        <v>86</v>
      </c>
      <c r="K18" s="216"/>
      <c r="L18" s="204">
        <v>86</v>
      </c>
      <c r="M18" s="207"/>
    </row>
    <row r="19" spans="1:13" ht="30" customHeight="1" x14ac:dyDescent="0.2">
      <c r="A19" s="208" t="s">
        <v>289</v>
      </c>
      <c r="B19" s="217" t="s">
        <v>456</v>
      </c>
      <c r="C19" s="214"/>
      <c r="D19" s="214"/>
      <c r="E19" s="214"/>
      <c r="F19" s="211"/>
      <c r="G19" s="211"/>
      <c r="H19" s="215"/>
      <c r="I19" s="214"/>
      <c r="J19" s="218">
        <f t="shared" ref="J19" si="2">SUM(J20:J22)</f>
        <v>44</v>
      </c>
      <c r="K19" s="216"/>
      <c r="L19" s="218">
        <f t="shared" ref="L19" si="3">SUM(L20:L22)</f>
        <v>44</v>
      </c>
      <c r="M19" s="207"/>
    </row>
    <row r="20" spans="1:13" ht="30" customHeight="1" x14ac:dyDescent="0.2">
      <c r="A20" s="210" t="s">
        <v>457</v>
      </c>
      <c r="B20" s="219" t="s">
        <v>458</v>
      </c>
      <c r="C20" s="214"/>
      <c r="D20" s="214"/>
      <c r="E20" s="214"/>
      <c r="F20" s="211"/>
      <c r="G20" s="211"/>
      <c r="H20" s="215"/>
      <c r="I20" s="214"/>
      <c r="J20" s="220">
        <v>22</v>
      </c>
      <c r="K20" s="216"/>
      <c r="L20" s="220">
        <v>22</v>
      </c>
      <c r="M20" s="207" t="s">
        <v>318</v>
      </c>
    </row>
    <row r="21" spans="1:13" ht="30" customHeight="1" x14ac:dyDescent="0.2">
      <c r="A21" s="210" t="s">
        <v>459</v>
      </c>
      <c r="B21" s="221" t="s">
        <v>460</v>
      </c>
      <c r="C21" s="214"/>
      <c r="D21" s="214"/>
      <c r="E21" s="214"/>
      <c r="F21" s="211"/>
      <c r="G21" s="211"/>
      <c r="H21" s="215"/>
      <c r="I21" s="214"/>
      <c r="J21" s="222">
        <v>12</v>
      </c>
      <c r="K21" s="216"/>
      <c r="L21" s="222">
        <v>12</v>
      </c>
      <c r="M21" s="207" t="s">
        <v>271</v>
      </c>
    </row>
    <row r="22" spans="1:13" ht="30" customHeight="1" x14ac:dyDescent="0.2">
      <c r="A22" s="210" t="s">
        <v>461</v>
      </c>
      <c r="B22" s="221" t="s">
        <v>462</v>
      </c>
      <c r="C22" s="214"/>
      <c r="D22" s="214"/>
      <c r="E22" s="214"/>
      <c r="F22" s="211"/>
      <c r="G22" s="211"/>
      <c r="H22" s="215"/>
      <c r="I22" s="214"/>
      <c r="J22" s="222">
        <v>10</v>
      </c>
      <c r="K22" s="216"/>
      <c r="L22" s="222">
        <v>10</v>
      </c>
      <c r="M22" s="207" t="s">
        <v>271</v>
      </c>
    </row>
    <row r="23" spans="1:13" ht="30" customHeight="1" x14ac:dyDescent="0.2">
      <c r="A23" s="208" t="s">
        <v>290</v>
      </c>
      <c r="B23" s="223" t="s">
        <v>463</v>
      </c>
      <c r="C23" s="214"/>
      <c r="D23" s="214"/>
      <c r="E23" s="214"/>
      <c r="F23" s="211"/>
      <c r="G23" s="211"/>
      <c r="H23" s="215"/>
      <c r="I23" s="214"/>
      <c r="J23" s="224">
        <f t="shared" ref="J23" si="4">SUM(J24:J26)</f>
        <v>42</v>
      </c>
      <c r="K23" s="216"/>
      <c r="L23" s="224">
        <f t="shared" ref="L23" si="5">SUM(L24:L26)</f>
        <v>42</v>
      </c>
      <c r="M23" s="207"/>
    </row>
    <row r="24" spans="1:13" ht="30" customHeight="1" x14ac:dyDescent="0.2">
      <c r="A24" s="210" t="s">
        <v>457</v>
      </c>
      <c r="B24" s="219" t="s">
        <v>464</v>
      </c>
      <c r="C24" s="214"/>
      <c r="D24" s="214"/>
      <c r="E24" s="214"/>
      <c r="F24" s="211"/>
      <c r="G24" s="211"/>
      <c r="H24" s="215"/>
      <c r="I24" s="214"/>
      <c r="J24" s="220">
        <v>11</v>
      </c>
      <c r="K24" s="216"/>
      <c r="L24" s="220">
        <v>11</v>
      </c>
      <c r="M24" s="207" t="s">
        <v>318</v>
      </c>
    </row>
    <row r="25" spans="1:13" ht="30" customHeight="1" x14ac:dyDescent="0.2">
      <c r="A25" s="210" t="s">
        <v>459</v>
      </c>
      <c r="B25" s="221" t="s">
        <v>465</v>
      </c>
      <c r="C25" s="214"/>
      <c r="D25" s="214"/>
      <c r="E25" s="214"/>
      <c r="F25" s="211"/>
      <c r="G25" s="211"/>
      <c r="H25" s="215"/>
      <c r="I25" s="214"/>
      <c r="J25" s="220">
        <v>10</v>
      </c>
      <c r="K25" s="216"/>
      <c r="L25" s="220">
        <v>10</v>
      </c>
      <c r="M25" s="207" t="s">
        <v>318</v>
      </c>
    </row>
    <row r="26" spans="1:13" ht="30" customHeight="1" x14ac:dyDescent="0.2">
      <c r="A26" s="210" t="s">
        <v>461</v>
      </c>
      <c r="B26" s="221" t="s">
        <v>466</v>
      </c>
      <c r="C26" s="214"/>
      <c r="D26" s="214"/>
      <c r="E26" s="214"/>
      <c r="F26" s="211"/>
      <c r="G26" s="211"/>
      <c r="H26" s="215"/>
      <c r="I26" s="214"/>
      <c r="J26" s="225">
        <v>21</v>
      </c>
      <c r="K26" s="216"/>
      <c r="L26" s="225">
        <v>21</v>
      </c>
      <c r="M26" s="207" t="s">
        <v>271</v>
      </c>
    </row>
    <row r="27" spans="1:13" ht="30" customHeight="1" x14ac:dyDescent="0.2">
      <c r="A27" s="226" t="s">
        <v>3</v>
      </c>
      <c r="B27" s="200" t="s">
        <v>467</v>
      </c>
      <c r="C27" s="214"/>
      <c r="D27" s="214"/>
      <c r="E27" s="214"/>
      <c r="F27" s="200"/>
      <c r="G27" s="200"/>
      <c r="H27" s="227">
        <f t="shared" ref="H27:I27" si="6">SUM(H28:H39)</f>
        <v>292020</v>
      </c>
      <c r="I27" s="227">
        <f t="shared" si="6"/>
        <v>72748</v>
      </c>
      <c r="J27" s="227">
        <f>SUM(J28:J39)</f>
        <v>26822</v>
      </c>
      <c r="K27" s="227">
        <f>SUM(K28:K39)</f>
        <v>26822</v>
      </c>
      <c r="L27" s="227">
        <f>SUM(L28:L39)</f>
        <v>72748</v>
      </c>
      <c r="M27" s="197"/>
    </row>
    <row r="28" spans="1:13" ht="30" customHeight="1" x14ac:dyDescent="0.2">
      <c r="A28" s="202" t="s">
        <v>468</v>
      </c>
      <c r="B28" s="203" t="s">
        <v>469</v>
      </c>
      <c r="C28" s="228" t="s">
        <v>470</v>
      </c>
      <c r="D28" s="229">
        <v>6403</v>
      </c>
      <c r="E28" s="229">
        <v>3903</v>
      </c>
      <c r="F28" s="230" t="s">
        <v>471</v>
      </c>
      <c r="G28" s="231">
        <v>5904</v>
      </c>
      <c r="H28" s="231">
        <v>5122</v>
      </c>
      <c r="I28" s="229">
        <v>1000</v>
      </c>
      <c r="J28" s="231"/>
      <c r="K28" s="231">
        <v>218</v>
      </c>
      <c r="L28" s="231">
        <f t="shared" ref="L28:L36" si="7">I28+J28-K28</f>
        <v>782</v>
      </c>
      <c r="M28" s="206" t="s">
        <v>431</v>
      </c>
    </row>
    <row r="29" spans="1:13" ht="30" customHeight="1" x14ac:dyDescent="0.2">
      <c r="A29" s="202">
        <v>2</v>
      </c>
      <c r="B29" s="203" t="s">
        <v>266</v>
      </c>
      <c r="C29" s="228" t="s">
        <v>472</v>
      </c>
      <c r="D29" s="229">
        <v>58662</v>
      </c>
      <c r="E29" s="229">
        <v>58662</v>
      </c>
      <c r="F29" s="230"/>
      <c r="G29" s="231"/>
      <c r="H29" s="231">
        <v>450</v>
      </c>
      <c r="I29" s="229">
        <v>1500</v>
      </c>
      <c r="J29" s="231"/>
      <c r="K29" s="231">
        <v>1500</v>
      </c>
      <c r="L29" s="231">
        <f t="shared" si="7"/>
        <v>0</v>
      </c>
      <c r="M29" s="206" t="s">
        <v>431</v>
      </c>
    </row>
    <row r="30" spans="1:13" ht="30" customHeight="1" x14ac:dyDescent="0.2">
      <c r="A30" s="202" t="s">
        <v>473</v>
      </c>
      <c r="B30" s="203" t="s">
        <v>474</v>
      </c>
      <c r="C30" s="232" t="s">
        <v>475</v>
      </c>
      <c r="D30" s="229"/>
      <c r="E30" s="229"/>
      <c r="F30" s="206" t="s">
        <v>476</v>
      </c>
      <c r="G30" s="231">
        <v>114051</v>
      </c>
      <c r="H30" s="231">
        <v>112504</v>
      </c>
      <c r="I30" s="229"/>
      <c r="J30" s="231">
        <v>1547</v>
      </c>
      <c r="K30" s="231"/>
      <c r="L30" s="231">
        <f t="shared" si="7"/>
        <v>1547</v>
      </c>
      <c r="M30" s="1314" t="s">
        <v>431</v>
      </c>
    </row>
    <row r="31" spans="1:13" ht="30" customHeight="1" x14ac:dyDescent="0.2">
      <c r="A31" s="202" t="s">
        <v>477</v>
      </c>
      <c r="B31" s="203" t="s">
        <v>478</v>
      </c>
      <c r="C31" s="228" t="s">
        <v>479</v>
      </c>
      <c r="D31" s="229">
        <v>7425</v>
      </c>
      <c r="E31" s="229">
        <v>7425</v>
      </c>
      <c r="F31" s="206" t="s">
        <v>480</v>
      </c>
      <c r="G31" s="231">
        <v>7098</v>
      </c>
      <c r="H31" s="231">
        <v>7050</v>
      </c>
      <c r="I31" s="229">
        <v>300</v>
      </c>
      <c r="J31" s="231">
        <v>48</v>
      </c>
      <c r="K31" s="231"/>
      <c r="L31" s="231">
        <f t="shared" si="7"/>
        <v>348</v>
      </c>
      <c r="M31" s="1314"/>
    </row>
    <row r="32" spans="1:13" ht="30" customHeight="1" x14ac:dyDescent="0.2">
      <c r="A32" s="202" t="s">
        <v>481</v>
      </c>
      <c r="B32" s="233" t="s">
        <v>305</v>
      </c>
      <c r="C32" s="228" t="s">
        <v>482</v>
      </c>
      <c r="D32" s="229">
        <v>585301</v>
      </c>
      <c r="E32" s="229">
        <v>59572</v>
      </c>
      <c r="F32" s="234"/>
      <c r="G32" s="234"/>
      <c r="H32" s="231">
        <v>34031</v>
      </c>
      <c r="I32" s="229">
        <v>30000</v>
      </c>
      <c r="J32" s="231">
        <v>5000</v>
      </c>
      <c r="K32" s="231"/>
      <c r="L32" s="231">
        <f t="shared" si="7"/>
        <v>35000</v>
      </c>
      <c r="M32" s="1314" t="s">
        <v>431</v>
      </c>
    </row>
    <row r="33" spans="1:13" ht="30" customHeight="1" x14ac:dyDescent="0.2">
      <c r="A33" s="202" t="s">
        <v>483</v>
      </c>
      <c r="B33" s="203" t="s">
        <v>484</v>
      </c>
      <c r="C33" s="228" t="s">
        <v>485</v>
      </c>
      <c r="D33" s="229">
        <v>85137</v>
      </c>
      <c r="E33" s="229">
        <v>85137</v>
      </c>
      <c r="F33" s="230"/>
      <c r="G33" s="230"/>
      <c r="H33" s="231">
        <f>45201+I33</f>
        <v>48901</v>
      </c>
      <c r="I33" s="229">
        <v>3700</v>
      </c>
      <c r="J33" s="231">
        <v>5000</v>
      </c>
      <c r="K33" s="231"/>
      <c r="L33" s="231">
        <f t="shared" si="7"/>
        <v>8700</v>
      </c>
      <c r="M33" s="1314"/>
    </row>
    <row r="34" spans="1:13" ht="30" customHeight="1" x14ac:dyDescent="0.2">
      <c r="A34" s="202" t="s">
        <v>486</v>
      </c>
      <c r="B34" s="203" t="s">
        <v>306</v>
      </c>
      <c r="C34" s="228" t="s">
        <v>487</v>
      </c>
      <c r="D34" s="229">
        <v>67189</v>
      </c>
      <c r="E34" s="229">
        <v>67189</v>
      </c>
      <c r="F34" s="230"/>
      <c r="G34" s="230"/>
      <c r="H34" s="231">
        <f>51391+I34</f>
        <v>53891</v>
      </c>
      <c r="I34" s="229">
        <v>2500</v>
      </c>
      <c r="J34" s="231">
        <v>5000</v>
      </c>
      <c r="K34" s="231"/>
      <c r="L34" s="231">
        <f t="shared" si="7"/>
        <v>7500</v>
      </c>
      <c r="M34" s="1314"/>
    </row>
    <row r="35" spans="1:13" ht="30" customHeight="1" x14ac:dyDescent="0.2">
      <c r="A35" s="202" t="s">
        <v>488</v>
      </c>
      <c r="B35" s="203" t="s">
        <v>489</v>
      </c>
      <c r="C35" s="228" t="s">
        <v>490</v>
      </c>
      <c r="D35" s="229">
        <v>97100</v>
      </c>
      <c r="E35" s="229">
        <v>53313</v>
      </c>
      <c r="F35" s="230"/>
      <c r="G35" s="230"/>
      <c r="H35" s="231">
        <f>16217+I35</f>
        <v>20717</v>
      </c>
      <c r="I35" s="229">
        <v>4500</v>
      </c>
      <c r="J35" s="231">
        <v>5000</v>
      </c>
      <c r="K35" s="231"/>
      <c r="L35" s="231">
        <f t="shared" si="7"/>
        <v>9500</v>
      </c>
      <c r="M35" s="1314"/>
    </row>
    <row r="36" spans="1:13" ht="30" customHeight="1" x14ac:dyDescent="0.2">
      <c r="A36" s="202" t="s">
        <v>491</v>
      </c>
      <c r="B36" s="203" t="s">
        <v>307</v>
      </c>
      <c r="C36" s="228" t="s">
        <v>432</v>
      </c>
      <c r="D36" s="229">
        <v>26948</v>
      </c>
      <c r="E36" s="229">
        <v>26948</v>
      </c>
      <c r="F36" s="230"/>
      <c r="G36" s="230"/>
      <c r="H36" s="231">
        <f>137+I36</f>
        <v>1637</v>
      </c>
      <c r="I36" s="229">
        <v>1500</v>
      </c>
      <c r="J36" s="231">
        <f>3623+104</f>
        <v>3727</v>
      </c>
      <c r="K36" s="231"/>
      <c r="L36" s="231">
        <f t="shared" si="7"/>
        <v>5227</v>
      </c>
      <c r="M36" s="206" t="s">
        <v>431</v>
      </c>
    </row>
    <row r="37" spans="1:13" ht="30" customHeight="1" x14ac:dyDescent="0.2">
      <c r="A37" s="202" t="s">
        <v>492</v>
      </c>
      <c r="B37" s="203" t="s">
        <v>493</v>
      </c>
      <c r="C37" s="228" t="s">
        <v>315</v>
      </c>
      <c r="D37" s="229">
        <v>14730</v>
      </c>
      <c r="E37" s="229">
        <v>14730</v>
      </c>
      <c r="F37" s="230"/>
      <c r="G37" s="230"/>
      <c r="H37" s="231">
        <f>5073+I37</f>
        <v>7717</v>
      </c>
      <c r="I37" s="229">
        <v>2644</v>
      </c>
      <c r="J37" s="231">
        <v>1500</v>
      </c>
      <c r="K37" s="231"/>
      <c r="L37" s="231">
        <f>I37+J37-K37</f>
        <v>4144</v>
      </c>
      <c r="M37" s="206" t="s">
        <v>431</v>
      </c>
    </row>
    <row r="38" spans="1:13" ht="30" customHeight="1" x14ac:dyDescent="0.2">
      <c r="A38" s="235">
        <v>11</v>
      </c>
      <c r="B38" s="236" t="s">
        <v>494</v>
      </c>
      <c r="C38" s="228"/>
      <c r="D38" s="229"/>
      <c r="E38" s="229"/>
      <c r="F38" s="230"/>
      <c r="G38" s="230"/>
      <c r="H38" s="237"/>
      <c r="I38" s="229">
        <v>25000</v>
      </c>
      <c r="J38" s="237"/>
      <c r="K38" s="237">
        <v>25000</v>
      </c>
      <c r="L38" s="231">
        <f t="shared" ref="L38:L39" si="8">I38-K38</f>
        <v>0</v>
      </c>
      <c r="M38" s="238"/>
    </row>
    <row r="39" spans="1:13" ht="30" customHeight="1" x14ac:dyDescent="0.2">
      <c r="A39" s="235">
        <v>12</v>
      </c>
      <c r="B39" s="236" t="s">
        <v>495</v>
      </c>
      <c r="C39" s="228"/>
      <c r="D39" s="229"/>
      <c r="E39" s="229"/>
      <c r="F39" s="230"/>
      <c r="G39" s="230"/>
      <c r="H39" s="237"/>
      <c r="I39" s="229">
        <v>104</v>
      </c>
      <c r="J39" s="237"/>
      <c r="K39" s="237">
        <v>104</v>
      </c>
      <c r="L39" s="231">
        <f t="shared" si="8"/>
        <v>0</v>
      </c>
      <c r="M39" s="238"/>
    </row>
    <row r="40" spans="1:13" ht="30" customHeight="1" x14ac:dyDescent="0.2"/>
  </sheetData>
  <mergeCells count="13">
    <mergeCell ref="M4:M5"/>
    <mergeCell ref="M30:M31"/>
    <mergeCell ref="M32:M35"/>
    <mergeCell ref="A1:M1"/>
    <mergeCell ref="A2:M2"/>
    <mergeCell ref="L3:M3"/>
    <mergeCell ref="A4:A5"/>
    <mergeCell ref="B4:B5"/>
    <mergeCell ref="C4:E4"/>
    <mergeCell ref="F4:G4"/>
    <mergeCell ref="H4:I4"/>
    <mergeCell ref="J4:K4"/>
    <mergeCell ref="L4:L5"/>
  </mergeCells>
  <pageMargins left="0.45" right="0.2" top="0.5" bottom="0.25" header="0.3" footer="0.3"/>
  <pageSetup paperSize="9" orientation="landscape" verticalDpi="0" r:id="rId1"/>
  <headerFooter>
    <oddHeader xml:space="preserve">&amp;C71&amp;RBiểu phân bổ đầu tư </oddHeader>
  </headerFooter>
</worksheet>
</file>

<file path=xl/worksheets/sheet1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I54"/>
  <sheetViews>
    <sheetView topLeftCell="A7" zoomScale="80" zoomScaleNormal="80" zoomScaleSheetLayoutView="100" zoomScalePageLayoutView="80" workbookViewId="0">
      <selection activeCell="B29" sqref="B29:B41"/>
    </sheetView>
  </sheetViews>
  <sheetFormatPr defaultRowHeight="15.75" x14ac:dyDescent="0.25"/>
  <cols>
    <col min="1" max="1" width="4.625" style="114" customWidth="1"/>
    <col min="2" max="2" width="17.375" style="113" customWidth="1"/>
    <col min="3" max="3" width="48.25" style="113" customWidth="1"/>
    <col min="4" max="4" width="15.375" style="115" customWidth="1"/>
    <col min="5" max="5" width="14.375" style="115" customWidth="1"/>
    <col min="6" max="6" width="16.375" style="115" customWidth="1"/>
    <col min="7" max="7" width="15.25" style="125" customWidth="1"/>
    <col min="8" max="8" width="24" style="113" hidden="1" customWidth="1"/>
    <col min="9" max="9" width="9.875" style="113" bestFit="1" customWidth="1"/>
    <col min="10" max="10" width="14.5" style="113" bestFit="1" customWidth="1"/>
    <col min="11" max="12" width="13.5" style="113" bestFit="1" customWidth="1"/>
    <col min="13" max="256" width="9" style="113"/>
    <col min="257" max="257" width="4.625" style="113" customWidth="1"/>
    <col min="258" max="258" width="32.375" style="113" customWidth="1"/>
    <col min="259" max="259" width="39" style="113" customWidth="1"/>
    <col min="260" max="260" width="15.375" style="113" customWidth="1"/>
    <col min="261" max="261" width="14.375" style="113" customWidth="1"/>
    <col min="262" max="262" width="13.125" style="113" customWidth="1"/>
    <col min="263" max="263" width="15.25" style="113" customWidth="1"/>
    <col min="264" max="264" width="0" style="113" hidden="1" customWidth="1"/>
    <col min="265" max="265" width="9.5" style="113" bestFit="1" customWidth="1"/>
    <col min="266" max="266" width="14.5" style="113" bestFit="1" customWidth="1"/>
    <col min="267" max="268" width="13.5" style="113" bestFit="1" customWidth="1"/>
    <col min="269" max="512" width="9" style="113"/>
    <col min="513" max="513" width="4.625" style="113" customWidth="1"/>
    <col min="514" max="514" width="32.375" style="113" customWidth="1"/>
    <col min="515" max="515" width="39" style="113" customWidth="1"/>
    <col min="516" max="516" width="15.375" style="113" customWidth="1"/>
    <col min="517" max="517" width="14.375" style="113" customWidth="1"/>
    <col min="518" max="518" width="13.125" style="113" customWidth="1"/>
    <col min="519" max="519" width="15.25" style="113" customWidth="1"/>
    <col min="520" max="520" width="0" style="113" hidden="1" customWidth="1"/>
    <col min="521" max="521" width="9.5" style="113" bestFit="1" customWidth="1"/>
    <col min="522" max="522" width="14.5" style="113" bestFit="1" customWidth="1"/>
    <col min="523" max="524" width="13.5" style="113" bestFit="1" customWidth="1"/>
    <col min="525" max="768" width="9" style="113"/>
    <col min="769" max="769" width="4.625" style="113" customWidth="1"/>
    <col min="770" max="770" width="32.375" style="113" customWidth="1"/>
    <col min="771" max="771" width="39" style="113" customWidth="1"/>
    <col min="772" max="772" width="15.375" style="113" customWidth="1"/>
    <col min="773" max="773" width="14.375" style="113" customWidth="1"/>
    <col min="774" max="774" width="13.125" style="113" customWidth="1"/>
    <col min="775" max="775" width="15.25" style="113" customWidth="1"/>
    <col min="776" max="776" width="0" style="113" hidden="1" customWidth="1"/>
    <col min="777" max="777" width="9.5" style="113" bestFit="1" customWidth="1"/>
    <col min="778" max="778" width="14.5" style="113" bestFit="1" customWidth="1"/>
    <col min="779" max="780" width="13.5" style="113" bestFit="1" customWidth="1"/>
    <col min="781" max="1024" width="9" style="113"/>
    <col min="1025" max="1025" width="4.625" style="113" customWidth="1"/>
    <col min="1026" max="1026" width="32.375" style="113" customWidth="1"/>
    <col min="1027" max="1027" width="39" style="113" customWidth="1"/>
    <col min="1028" max="1028" width="15.375" style="113" customWidth="1"/>
    <col min="1029" max="1029" width="14.375" style="113" customWidth="1"/>
    <col min="1030" max="1030" width="13.125" style="113" customWidth="1"/>
    <col min="1031" max="1031" width="15.25" style="113" customWidth="1"/>
    <col min="1032" max="1032" width="0" style="113" hidden="1" customWidth="1"/>
    <col min="1033" max="1033" width="9.5" style="113" bestFit="1" customWidth="1"/>
    <col min="1034" max="1034" width="14.5" style="113" bestFit="1" customWidth="1"/>
    <col min="1035" max="1036" width="13.5" style="113" bestFit="1" customWidth="1"/>
    <col min="1037" max="1280" width="9" style="113"/>
    <col min="1281" max="1281" width="4.625" style="113" customWidth="1"/>
    <col min="1282" max="1282" width="32.375" style="113" customWidth="1"/>
    <col min="1283" max="1283" width="39" style="113" customWidth="1"/>
    <col min="1284" max="1284" width="15.375" style="113" customWidth="1"/>
    <col min="1285" max="1285" width="14.375" style="113" customWidth="1"/>
    <col min="1286" max="1286" width="13.125" style="113" customWidth="1"/>
    <col min="1287" max="1287" width="15.25" style="113" customWidth="1"/>
    <col min="1288" max="1288" width="0" style="113" hidden="1" customWidth="1"/>
    <col min="1289" max="1289" width="9.5" style="113" bestFit="1" customWidth="1"/>
    <col min="1290" max="1290" width="14.5" style="113" bestFit="1" customWidth="1"/>
    <col min="1291" max="1292" width="13.5" style="113" bestFit="1" customWidth="1"/>
    <col min="1293" max="1536" width="9" style="113"/>
    <col min="1537" max="1537" width="4.625" style="113" customWidth="1"/>
    <col min="1538" max="1538" width="32.375" style="113" customWidth="1"/>
    <col min="1539" max="1539" width="39" style="113" customWidth="1"/>
    <col min="1540" max="1540" width="15.375" style="113" customWidth="1"/>
    <col min="1541" max="1541" width="14.375" style="113" customWidth="1"/>
    <col min="1542" max="1542" width="13.125" style="113" customWidth="1"/>
    <col min="1543" max="1543" width="15.25" style="113" customWidth="1"/>
    <col min="1544" max="1544" width="0" style="113" hidden="1" customWidth="1"/>
    <col min="1545" max="1545" width="9.5" style="113" bestFit="1" customWidth="1"/>
    <col min="1546" max="1546" width="14.5" style="113" bestFit="1" customWidth="1"/>
    <col min="1547" max="1548" width="13.5" style="113" bestFit="1" customWidth="1"/>
    <col min="1549" max="1792" width="9" style="113"/>
    <col min="1793" max="1793" width="4.625" style="113" customWidth="1"/>
    <col min="1794" max="1794" width="32.375" style="113" customWidth="1"/>
    <col min="1795" max="1795" width="39" style="113" customWidth="1"/>
    <col min="1796" max="1796" width="15.375" style="113" customWidth="1"/>
    <col min="1797" max="1797" width="14.375" style="113" customWidth="1"/>
    <col min="1798" max="1798" width="13.125" style="113" customWidth="1"/>
    <col min="1799" max="1799" width="15.25" style="113" customWidth="1"/>
    <col min="1800" max="1800" width="0" style="113" hidden="1" customWidth="1"/>
    <col min="1801" max="1801" width="9.5" style="113" bestFit="1" customWidth="1"/>
    <col min="1802" max="1802" width="14.5" style="113" bestFit="1" customWidth="1"/>
    <col min="1803" max="1804" width="13.5" style="113" bestFit="1" customWidth="1"/>
    <col min="1805" max="2048" width="9" style="113"/>
    <col min="2049" max="2049" width="4.625" style="113" customWidth="1"/>
    <col min="2050" max="2050" width="32.375" style="113" customWidth="1"/>
    <col min="2051" max="2051" width="39" style="113" customWidth="1"/>
    <col min="2052" max="2052" width="15.375" style="113" customWidth="1"/>
    <col min="2053" max="2053" width="14.375" style="113" customWidth="1"/>
    <col min="2054" max="2054" width="13.125" style="113" customWidth="1"/>
    <col min="2055" max="2055" width="15.25" style="113" customWidth="1"/>
    <col min="2056" max="2056" width="0" style="113" hidden="1" customWidth="1"/>
    <col min="2057" max="2057" width="9.5" style="113" bestFit="1" customWidth="1"/>
    <col min="2058" max="2058" width="14.5" style="113" bestFit="1" customWidth="1"/>
    <col min="2059" max="2060" width="13.5" style="113" bestFit="1" customWidth="1"/>
    <col min="2061" max="2304" width="9" style="113"/>
    <col min="2305" max="2305" width="4.625" style="113" customWidth="1"/>
    <col min="2306" max="2306" width="32.375" style="113" customWidth="1"/>
    <col min="2307" max="2307" width="39" style="113" customWidth="1"/>
    <col min="2308" max="2308" width="15.375" style="113" customWidth="1"/>
    <col min="2309" max="2309" width="14.375" style="113" customWidth="1"/>
    <col min="2310" max="2310" width="13.125" style="113" customWidth="1"/>
    <col min="2311" max="2311" width="15.25" style="113" customWidth="1"/>
    <col min="2312" max="2312" width="0" style="113" hidden="1" customWidth="1"/>
    <col min="2313" max="2313" width="9.5" style="113" bestFit="1" customWidth="1"/>
    <col min="2314" max="2314" width="14.5" style="113" bestFit="1" customWidth="1"/>
    <col min="2315" max="2316" width="13.5" style="113" bestFit="1" customWidth="1"/>
    <col min="2317" max="2560" width="9" style="113"/>
    <col min="2561" max="2561" width="4.625" style="113" customWidth="1"/>
    <col min="2562" max="2562" width="32.375" style="113" customWidth="1"/>
    <col min="2563" max="2563" width="39" style="113" customWidth="1"/>
    <col min="2564" max="2564" width="15.375" style="113" customWidth="1"/>
    <col min="2565" max="2565" width="14.375" style="113" customWidth="1"/>
    <col min="2566" max="2566" width="13.125" style="113" customWidth="1"/>
    <col min="2567" max="2567" width="15.25" style="113" customWidth="1"/>
    <col min="2568" max="2568" width="0" style="113" hidden="1" customWidth="1"/>
    <col min="2569" max="2569" width="9.5" style="113" bestFit="1" customWidth="1"/>
    <col min="2570" max="2570" width="14.5" style="113" bestFit="1" customWidth="1"/>
    <col min="2571" max="2572" width="13.5" style="113" bestFit="1" customWidth="1"/>
    <col min="2573" max="2816" width="9" style="113"/>
    <col min="2817" max="2817" width="4.625" style="113" customWidth="1"/>
    <col min="2818" max="2818" width="32.375" style="113" customWidth="1"/>
    <col min="2819" max="2819" width="39" style="113" customWidth="1"/>
    <col min="2820" max="2820" width="15.375" style="113" customWidth="1"/>
    <col min="2821" max="2821" width="14.375" style="113" customWidth="1"/>
    <col min="2822" max="2822" width="13.125" style="113" customWidth="1"/>
    <col min="2823" max="2823" width="15.25" style="113" customWidth="1"/>
    <col min="2824" max="2824" width="0" style="113" hidden="1" customWidth="1"/>
    <col min="2825" max="2825" width="9.5" style="113" bestFit="1" customWidth="1"/>
    <col min="2826" max="2826" width="14.5" style="113" bestFit="1" customWidth="1"/>
    <col min="2827" max="2828" width="13.5" style="113" bestFit="1" customWidth="1"/>
    <col min="2829" max="3072" width="9" style="113"/>
    <col min="3073" max="3073" width="4.625" style="113" customWidth="1"/>
    <col min="3074" max="3074" width="32.375" style="113" customWidth="1"/>
    <col min="3075" max="3075" width="39" style="113" customWidth="1"/>
    <col min="3076" max="3076" width="15.375" style="113" customWidth="1"/>
    <col min="3077" max="3077" width="14.375" style="113" customWidth="1"/>
    <col min="3078" max="3078" width="13.125" style="113" customWidth="1"/>
    <col min="3079" max="3079" width="15.25" style="113" customWidth="1"/>
    <col min="3080" max="3080" width="0" style="113" hidden="1" customWidth="1"/>
    <col min="3081" max="3081" width="9.5" style="113" bestFit="1" customWidth="1"/>
    <col min="3082" max="3082" width="14.5" style="113" bestFit="1" customWidth="1"/>
    <col min="3083" max="3084" width="13.5" style="113" bestFit="1" customWidth="1"/>
    <col min="3085" max="3328" width="9" style="113"/>
    <col min="3329" max="3329" width="4.625" style="113" customWidth="1"/>
    <col min="3330" max="3330" width="32.375" style="113" customWidth="1"/>
    <col min="3331" max="3331" width="39" style="113" customWidth="1"/>
    <col min="3332" max="3332" width="15.375" style="113" customWidth="1"/>
    <col min="3333" max="3333" width="14.375" style="113" customWidth="1"/>
    <col min="3334" max="3334" width="13.125" style="113" customWidth="1"/>
    <col min="3335" max="3335" width="15.25" style="113" customWidth="1"/>
    <col min="3336" max="3336" width="0" style="113" hidden="1" customWidth="1"/>
    <col min="3337" max="3337" width="9.5" style="113" bestFit="1" customWidth="1"/>
    <col min="3338" max="3338" width="14.5" style="113" bestFit="1" customWidth="1"/>
    <col min="3339" max="3340" width="13.5" style="113" bestFit="1" customWidth="1"/>
    <col min="3341" max="3584" width="9" style="113"/>
    <col min="3585" max="3585" width="4.625" style="113" customWidth="1"/>
    <col min="3586" max="3586" width="32.375" style="113" customWidth="1"/>
    <col min="3587" max="3587" width="39" style="113" customWidth="1"/>
    <col min="3588" max="3588" width="15.375" style="113" customWidth="1"/>
    <col min="3589" max="3589" width="14.375" style="113" customWidth="1"/>
    <col min="3590" max="3590" width="13.125" style="113" customWidth="1"/>
    <col min="3591" max="3591" width="15.25" style="113" customWidth="1"/>
    <col min="3592" max="3592" width="0" style="113" hidden="1" customWidth="1"/>
    <col min="3593" max="3593" width="9.5" style="113" bestFit="1" customWidth="1"/>
    <col min="3594" max="3594" width="14.5" style="113" bestFit="1" customWidth="1"/>
    <col min="3595" max="3596" width="13.5" style="113" bestFit="1" customWidth="1"/>
    <col min="3597" max="3840" width="9" style="113"/>
    <col min="3841" max="3841" width="4.625" style="113" customWidth="1"/>
    <col min="3842" max="3842" width="32.375" style="113" customWidth="1"/>
    <col min="3843" max="3843" width="39" style="113" customWidth="1"/>
    <col min="3844" max="3844" width="15.375" style="113" customWidth="1"/>
    <col min="3845" max="3845" width="14.375" style="113" customWidth="1"/>
    <col min="3846" max="3846" width="13.125" style="113" customWidth="1"/>
    <col min="3847" max="3847" width="15.25" style="113" customWidth="1"/>
    <col min="3848" max="3848" width="0" style="113" hidden="1" customWidth="1"/>
    <col min="3849" max="3849" width="9.5" style="113" bestFit="1" customWidth="1"/>
    <col min="3850" max="3850" width="14.5" style="113" bestFit="1" customWidth="1"/>
    <col min="3851" max="3852" width="13.5" style="113" bestFit="1" customWidth="1"/>
    <col min="3853" max="4096" width="9" style="113"/>
    <col min="4097" max="4097" width="4.625" style="113" customWidth="1"/>
    <col min="4098" max="4098" width="32.375" style="113" customWidth="1"/>
    <col min="4099" max="4099" width="39" style="113" customWidth="1"/>
    <col min="4100" max="4100" width="15.375" style="113" customWidth="1"/>
    <col min="4101" max="4101" width="14.375" style="113" customWidth="1"/>
    <col min="4102" max="4102" width="13.125" style="113" customWidth="1"/>
    <col min="4103" max="4103" width="15.25" style="113" customWidth="1"/>
    <col min="4104" max="4104" width="0" style="113" hidden="1" customWidth="1"/>
    <col min="4105" max="4105" width="9.5" style="113" bestFit="1" customWidth="1"/>
    <col min="4106" max="4106" width="14.5" style="113" bestFit="1" customWidth="1"/>
    <col min="4107" max="4108" width="13.5" style="113" bestFit="1" customWidth="1"/>
    <col min="4109" max="4352" width="9" style="113"/>
    <col min="4353" max="4353" width="4.625" style="113" customWidth="1"/>
    <col min="4354" max="4354" width="32.375" style="113" customWidth="1"/>
    <col min="4355" max="4355" width="39" style="113" customWidth="1"/>
    <col min="4356" max="4356" width="15.375" style="113" customWidth="1"/>
    <col min="4357" max="4357" width="14.375" style="113" customWidth="1"/>
    <col min="4358" max="4358" width="13.125" style="113" customWidth="1"/>
    <col min="4359" max="4359" width="15.25" style="113" customWidth="1"/>
    <col min="4360" max="4360" width="0" style="113" hidden="1" customWidth="1"/>
    <col min="4361" max="4361" width="9.5" style="113" bestFit="1" customWidth="1"/>
    <col min="4362" max="4362" width="14.5" style="113" bestFit="1" customWidth="1"/>
    <col min="4363" max="4364" width="13.5" style="113" bestFit="1" customWidth="1"/>
    <col min="4365" max="4608" width="9" style="113"/>
    <col min="4609" max="4609" width="4.625" style="113" customWidth="1"/>
    <col min="4610" max="4610" width="32.375" style="113" customWidth="1"/>
    <col min="4611" max="4611" width="39" style="113" customWidth="1"/>
    <col min="4612" max="4612" width="15.375" style="113" customWidth="1"/>
    <col min="4613" max="4613" width="14.375" style="113" customWidth="1"/>
    <col min="4614" max="4614" width="13.125" style="113" customWidth="1"/>
    <col min="4615" max="4615" width="15.25" style="113" customWidth="1"/>
    <col min="4616" max="4616" width="0" style="113" hidden="1" customWidth="1"/>
    <col min="4617" max="4617" width="9.5" style="113" bestFit="1" customWidth="1"/>
    <col min="4618" max="4618" width="14.5" style="113" bestFit="1" customWidth="1"/>
    <col min="4619" max="4620" width="13.5" style="113" bestFit="1" customWidth="1"/>
    <col min="4621" max="4864" width="9" style="113"/>
    <col min="4865" max="4865" width="4.625" style="113" customWidth="1"/>
    <col min="4866" max="4866" width="32.375" style="113" customWidth="1"/>
    <col min="4867" max="4867" width="39" style="113" customWidth="1"/>
    <col min="4868" max="4868" width="15.375" style="113" customWidth="1"/>
    <col min="4869" max="4869" width="14.375" style="113" customWidth="1"/>
    <col min="4870" max="4870" width="13.125" style="113" customWidth="1"/>
    <col min="4871" max="4871" width="15.25" style="113" customWidth="1"/>
    <col min="4872" max="4872" width="0" style="113" hidden="1" customWidth="1"/>
    <col min="4873" max="4873" width="9.5" style="113" bestFit="1" customWidth="1"/>
    <col min="4874" max="4874" width="14.5" style="113" bestFit="1" customWidth="1"/>
    <col min="4875" max="4876" width="13.5" style="113" bestFit="1" customWidth="1"/>
    <col min="4877" max="5120" width="9" style="113"/>
    <col min="5121" max="5121" width="4.625" style="113" customWidth="1"/>
    <col min="5122" max="5122" width="32.375" style="113" customWidth="1"/>
    <col min="5123" max="5123" width="39" style="113" customWidth="1"/>
    <col min="5124" max="5124" width="15.375" style="113" customWidth="1"/>
    <col min="5125" max="5125" width="14.375" style="113" customWidth="1"/>
    <col min="5126" max="5126" width="13.125" style="113" customWidth="1"/>
    <col min="5127" max="5127" width="15.25" style="113" customWidth="1"/>
    <col min="5128" max="5128" width="0" style="113" hidden="1" customWidth="1"/>
    <col min="5129" max="5129" width="9.5" style="113" bestFit="1" customWidth="1"/>
    <col min="5130" max="5130" width="14.5" style="113" bestFit="1" customWidth="1"/>
    <col min="5131" max="5132" width="13.5" style="113" bestFit="1" customWidth="1"/>
    <col min="5133" max="5376" width="9" style="113"/>
    <col min="5377" max="5377" width="4.625" style="113" customWidth="1"/>
    <col min="5378" max="5378" width="32.375" style="113" customWidth="1"/>
    <col min="5379" max="5379" width="39" style="113" customWidth="1"/>
    <col min="5380" max="5380" width="15.375" style="113" customWidth="1"/>
    <col min="5381" max="5381" width="14.375" style="113" customWidth="1"/>
    <col min="5382" max="5382" width="13.125" style="113" customWidth="1"/>
    <col min="5383" max="5383" width="15.25" style="113" customWidth="1"/>
    <col min="5384" max="5384" width="0" style="113" hidden="1" customWidth="1"/>
    <col min="5385" max="5385" width="9.5" style="113" bestFit="1" customWidth="1"/>
    <col min="5386" max="5386" width="14.5" style="113" bestFit="1" customWidth="1"/>
    <col min="5387" max="5388" width="13.5" style="113" bestFit="1" customWidth="1"/>
    <col min="5389" max="5632" width="9" style="113"/>
    <col min="5633" max="5633" width="4.625" style="113" customWidth="1"/>
    <col min="5634" max="5634" width="32.375" style="113" customWidth="1"/>
    <col min="5635" max="5635" width="39" style="113" customWidth="1"/>
    <col min="5636" max="5636" width="15.375" style="113" customWidth="1"/>
    <col min="5637" max="5637" width="14.375" style="113" customWidth="1"/>
    <col min="5638" max="5638" width="13.125" style="113" customWidth="1"/>
    <col min="5639" max="5639" width="15.25" style="113" customWidth="1"/>
    <col min="5640" max="5640" width="0" style="113" hidden="1" customWidth="1"/>
    <col min="5641" max="5641" width="9.5" style="113" bestFit="1" customWidth="1"/>
    <col min="5642" max="5642" width="14.5" style="113" bestFit="1" customWidth="1"/>
    <col min="5643" max="5644" width="13.5" style="113" bestFit="1" customWidth="1"/>
    <col min="5645" max="5888" width="9" style="113"/>
    <col min="5889" max="5889" width="4.625" style="113" customWidth="1"/>
    <col min="5890" max="5890" width="32.375" style="113" customWidth="1"/>
    <col min="5891" max="5891" width="39" style="113" customWidth="1"/>
    <col min="5892" max="5892" width="15.375" style="113" customWidth="1"/>
    <col min="5893" max="5893" width="14.375" style="113" customWidth="1"/>
    <col min="5894" max="5894" width="13.125" style="113" customWidth="1"/>
    <col min="5895" max="5895" width="15.25" style="113" customWidth="1"/>
    <col min="5896" max="5896" width="0" style="113" hidden="1" customWidth="1"/>
    <col min="5897" max="5897" width="9.5" style="113" bestFit="1" customWidth="1"/>
    <col min="5898" max="5898" width="14.5" style="113" bestFit="1" customWidth="1"/>
    <col min="5899" max="5900" width="13.5" style="113" bestFit="1" customWidth="1"/>
    <col min="5901" max="6144" width="9" style="113"/>
    <col min="6145" max="6145" width="4.625" style="113" customWidth="1"/>
    <col min="6146" max="6146" width="32.375" style="113" customWidth="1"/>
    <col min="6147" max="6147" width="39" style="113" customWidth="1"/>
    <col min="6148" max="6148" width="15.375" style="113" customWidth="1"/>
    <col min="6149" max="6149" width="14.375" style="113" customWidth="1"/>
    <col min="6150" max="6150" width="13.125" style="113" customWidth="1"/>
    <col min="6151" max="6151" width="15.25" style="113" customWidth="1"/>
    <col min="6152" max="6152" width="0" style="113" hidden="1" customWidth="1"/>
    <col min="6153" max="6153" width="9.5" style="113" bestFit="1" customWidth="1"/>
    <col min="6154" max="6154" width="14.5" style="113" bestFit="1" customWidth="1"/>
    <col min="6155" max="6156" width="13.5" style="113" bestFit="1" customWidth="1"/>
    <col min="6157" max="6400" width="9" style="113"/>
    <col min="6401" max="6401" width="4.625" style="113" customWidth="1"/>
    <col min="6402" max="6402" width="32.375" style="113" customWidth="1"/>
    <col min="6403" max="6403" width="39" style="113" customWidth="1"/>
    <col min="6404" max="6404" width="15.375" style="113" customWidth="1"/>
    <col min="6405" max="6405" width="14.375" style="113" customWidth="1"/>
    <col min="6406" max="6406" width="13.125" style="113" customWidth="1"/>
    <col min="6407" max="6407" width="15.25" style="113" customWidth="1"/>
    <col min="6408" max="6408" width="0" style="113" hidden="1" customWidth="1"/>
    <col min="6409" max="6409" width="9.5" style="113" bestFit="1" customWidth="1"/>
    <col min="6410" max="6410" width="14.5" style="113" bestFit="1" customWidth="1"/>
    <col min="6411" max="6412" width="13.5" style="113" bestFit="1" customWidth="1"/>
    <col min="6413" max="6656" width="9" style="113"/>
    <col min="6657" max="6657" width="4.625" style="113" customWidth="1"/>
    <col min="6658" max="6658" width="32.375" style="113" customWidth="1"/>
    <col min="6659" max="6659" width="39" style="113" customWidth="1"/>
    <col min="6660" max="6660" width="15.375" style="113" customWidth="1"/>
    <col min="6661" max="6661" width="14.375" style="113" customWidth="1"/>
    <col min="6662" max="6662" width="13.125" style="113" customWidth="1"/>
    <col min="6663" max="6663" width="15.25" style="113" customWidth="1"/>
    <col min="6664" max="6664" width="0" style="113" hidden="1" customWidth="1"/>
    <col min="6665" max="6665" width="9.5" style="113" bestFit="1" customWidth="1"/>
    <col min="6666" max="6666" width="14.5" style="113" bestFit="1" customWidth="1"/>
    <col min="6667" max="6668" width="13.5" style="113" bestFit="1" customWidth="1"/>
    <col min="6669" max="6912" width="9" style="113"/>
    <col min="6913" max="6913" width="4.625" style="113" customWidth="1"/>
    <col min="6914" max="6914" width="32.375" style="113" customWidth="1"/>
    <col min="6915" max="6915" width="39" style="113" customWidth="1"/>
    <col min="6916" max="6916" width="15.375" style="113" customWidth="1"/>
    <col min="6917" max="6917" width="14.375" style="113" customWidth="1"/>
    <col min="6918" max="6918" width="13.125" style="113" customWidth="1"/>
    <col min="6919" max="6919" width="15.25" style="113" customWidth="1"/>
    <col min="6920" max="6920" width="0" style="113" hidden="1" customWidth="1"/>
    <col min="6921" max="6921" width="9.5" style="113" bestFit="1" customWidth="1"/>
    <col min="6922" max="6922" width="14.5" style="113" bestFit="1" customWidth="1"/>
    <col min="6923" max="6924" width="13.5" style="113" bestFit="1" customWidth="1"/>
    <col min="6925" max="7168" width="9" style="113"/>
    <col min="7169" max="7169" width="4.625" style="113" customWidth="1"/>
    <col min="7170" max="7170" width="32.375" style="113" customWidth="1"/>
    <col min="7171" max="7171" width="39" style="113" customWidth="1"/>
    <col min="7172" max="7172" width="15.375" style="113" customWidth="1"/>
    <col min="7173" max="7173" width="14.375" style="113" customWidth="1"/>
    <col min="7174" max="7174" width="13.125" style="113" customWidth="1"/>
    <col min="7175" max="7175" width="15.25" style="113" customWidth="1"/>
    <col min="7176" max="7176" width="0" style="113" hidden="1" customWidth="1"/>
    <col min="7177" max="7177" width="9.5" style="113" bestFit="1" customWidth="1"/>
    <col min="7178" max="7178" width="14.5" style="113" bestFit="1" customWidth="1"/>
    <col min="7179" max="7180" width="13.5" style="113" bestFit="1" customWidth="1"/>
    <col min="7181" max="7424" width="9" style="113"/>
    <col min="7425" max="7425" width="4.625" style="113" customWidth="1"/>
    <col min="7426" max="7426" width="32.375" style="113" customWidth="1"/>
    <col min="7427" max="7427" width="39" style="113" customWidth="1"/>
    <col min="7428" max="7428" width="15.375" style="113" customWidth="1"/>
    <col min="7429" max="7429" width="14.375" style="113" customWidth="1"/>
    <col min="7430" max="7430" width="13.125" style="113" customWidth="1"/>
    <col min="7431" max="7431" width="15.25" style="113" customWidth="1"/>
    <col min="7432" max="7432" width="0" style="113" hidden="1" customWidth="1"/>
    <col min="7433" max="7433" width="9.5" style="113" bestFit="1" customWidth="1"/>
    <col min="7434" max="7434" width="14.5" style="113" bestFit="1" customWidth="1"/>
    <col min="7435" max="7436" width="13.5" style="113" bestFit="1" customWidth="1"/>
    <col min="7437" max="7680" width="9" style="113"/>
    <col min="7681" max="7681" width="4.625" style="113" customWidth="1"/>
    <col min="7682" max="7682" width="32.375" style="113" customWidth="1"/>
    <col min="7683" max="7683" width="39" style="113" customWidth="1"/>
    <col min="7684" max="7684" width="15.375" style="113" customWidth="1"/>
    <col min="7685" max="7685" width="14.375" style="113" customWidth="1"/>
    <col min="7686" max="7686" width="13.125" style="113" customWidth="1"/>
    <col min="7687" max="7687" width="15.25" style="113" customWidth="1"/>
    <col min="7688" max="7688" width="0" style="113" hidden="1" customWidth="1"/>
    <col min="7689" max="7689" width="9.5" style="113" bestFit="1" customWidth="1"/>
    <col min="7690" max="7690" width="14.5" style="113" bestFit="1" customWidth="1"/>
    <col min="7691" max="7692" width="13.5" style="113" bestFit="1" customWidth="1"/>
    <col min="7693" max="7936" width="9" style="113"/>
    <col min="7937" max="7937" width="4.625" style="113" customWidth="1"/>
    <col min="7938" max="7938" width="32.375" style="113" customWidth="1"/>
    <col min="7939" max="7939" width="39" style="113" customWidth="1"/>
    <col min="7940" max="7940" width="15.375" style="113" customWidth="1"/>
    <col min="7941" max="7941" width="14.375" style="113" customWidth="1"/>
    <col min="7942" max="7942" width="13.125" style="113" customWidth="1"/>
    <col min="7943" max="7943" width="15.25" style="113" customWidth="1"/>
    <col min="7944" max="7944" width="0" style="113" hidden="1" customWidth="1"/>
    <col min="7945" max="7945" width="9.5" style="113" bestFit="1" customWidth="1"/>
    <col min="7946" max="7946" width="14.5" style="113" bestFit="1" customWidth="1"/>
    <col min="7947" max="7948" width="13.5" style="113" bestFit="1" customWidth="1"/>
    <col min="7949" max="8192" width="9" style="113"/>
    <col min="8193" max="8193" width="4.625" style="113" customWidth="1"/>
    <col min="8194" max="8194" width="32.375" style="113" customWidth="1"/>
    <col min="8195" max="8195" width="39" style="113" customWidth="1"/>
    <col min="8196" max="8196" width="15.375" style="113" customWidth="1"/>
    <col min="8197" max="8197" width="14.375" style="113" customWidth="1"/>
    <col min="8198" max="8198" width="13.125" style="113" customWidth="1"/>
    <col min="8199" max="8199" width="15.25" style="113" customWidth="1"/>
    <col min="8200" max="8200" width="0" style="113" hidden="1" customWidth="1"/>
    <col min="8201" max="8201" width="9.5" style="113" bestFit="1" customWidth="1"/>
    <col min="8202" max="8202" width="14.5" style="113" bestFit="1" customWidth="1"/>
    <col min="8203" max="8204" width="13.5" style="113" bestFit="1" customWidth="1"/>
    <col min="8205" max="8448" width="9" style="113"/>
    <col min="8449" max="8449" width="4.625" style="113" customWidth="1"/>
    <col min="8450" max="8450" width="32.375" style="113" customWidth="1"/>
    <col min="8451" max="8451" width="39" style="113" customWidth="1"/>
    <col min="8452" max="8452" width="15.375" style="113" customWidth="1"/>
    <col min="8453" max="8453" width="14.375" style="113" customWidth="1"/>
    <col min="8454" max="8454" width="13.125" style="113" customWidth="1"/>
    <col min="8455" max="8455" width="15.25" style="113" customWidth="1"/>
    <col min="8456" max="8456" width="0" style="113" hidden="1" customWidth="1"/>
    <col min="8457" max="8457" width="9.5" style="113" bestFit="1" customWidth="1"/>
    <col min="8458" max="8458" width="14.5" style="113" bestFit="1" customWidth="1"/>
    <col min="8459" max="8460" width="13.5" style="113" bestFit="1" customWidth="1"/>
    <col min="8461" max="8704" width="9" style="113"/>
    <col min="8705" max="8705" width="4.625" style="113" customWidth="1"/>
    <col min="8706" max="8706" width="32.375" style="113" customWidth="1"/>
    <col min="8707" max="8707" width="39" style="113" customWidth="1"/>
    <col min="8708" max="8708" width="15.375" style="113" customWidth="1"/>
    <col min="8709" max="8709" width="14.375" style="113" customWidth="1"/>
    <col min="8710" max="8710" width="13.125" style="113" customWidth="1"/>
    <col min="8711" max="8711" width="15.25" style="113" customWidth="1"/>
    <col min="8712" max="8712" width="0" style="113" hidden="1" customWidth="1"/>
    <col min="8713" max="8713" width="9.5" style="113" bestFit="1" customWidth="1"/>
    <col min="8714" max="8714" width="14.5" style="113" bestFit="1" customWidth="1"/>
    <col min="8715" max="8716" width="13.5" style="113" bestFit="1" customWidth="1"/>
    <col min="8717" max="8960" width="9" style="113"/>
    <col min="8961" max="8961" width="4.625" style="113" customWidth="1"/>
    <col min="8962" max="8962" width="32.375" style="113" customWidth="1"/>
    <col min="8963" max="8963" width="39" style="113" customWidth="1"/>
    <col min="8964" max="8964" width="15.375" style="113" customWidth="1"/>
    <col min="8965" max="8965" width="14.375" style="113" customWidth="1"/>
    <col min="8966" max="8966" width="13.125" style="113" customWidth="1"/>
    <col min="8967" max="8967" width="15.25" style="113" customWidth="1"/>
    <col min="8968" max="8968" width="0" style="113" hidden="1" customWidth="1"/>
    <col min="8969" max="8969" width="9.5" style="113" bestFit="1" customWidth="1"/>
    <col min="8970" max="8970" width="14.5" style="113" bestFit="1" customWidth="1"/>
    <col min="8971" max="8972" width="13.5" style="113" bestFit="1" customWidth="1"/>
    <col min="8973" max="9216" width="9" style="113"/>
    <col min="9217" max="9217" width="4.625" style="113" customWidth="1"/>
    <col min="9218" max="9218" width="32.375" style="113" customWidth="1"/>
    <col min="9219" max="9219" width="39" style="113" customWidth="1"/>
    <col min="9220" max="9220" width="15.375" style="113" customWidth="1"/>
    <col min="9221" max="9221" width="14.375" style="113" customWidth="1"/>
    <col min="9222" max="9222" width="13.125" style="113" customWidth="1"/>
    <col min="9223" max="9223" width="15.25" style="113" customWidth="1"/>
    <col min="9224" max="9224" width="0" style="113" hidden="1" customWidth="1"/>
    <col min="9225" max="9225" width="9.5" style="113" bestFit="1" customWidth="1"/>
    <col min="9226" max="9226" width="14.5" style="113" bestFit="1" customWidth="1"/>
    <col min="9227" max="9228" width="13.5" style="113" bestFit="1" customWidth="1"/>
    <col min="9229" max="9472" width="9" style="113"/>
    <col min="9473" max="9473" width="4.625" style="113" customWidth="1"/>
    <col min="9474" max="9474" width="32.375" style="113" customWidth="1"/>
    <col min="9475" max="9475" width="39" style="113" customWidth="1"/>
    <col min="9476" max="9476" width="15.375" style="113" customWidth="1"/>
    <col min="9477" max="9477" width="14.375" style="113" customWidth="1"/>
    <col min="9478" max="9478" width="13.125" style="113" customWidth="1"/>
    <col min="9479" max="9479" width="15.25" style="113" customWidth="1"/>
    <col min="9480" max="9480" width="0" style="113" hidden="1" customWidth="1"/>
    <col min="9481" max="9481" width="9.5" style="113" bestFit="1" customWidth="1"/>
    <col min="9482" max="9482" width="14.5" style="113" bestFit="1" customWidth="1"/>
    <col min="9483" max="9484" width="13.5" style="113" bestFit="1" customWidth="1"/>
    <col min="9485" max="9728" width="9" style="113"/>
    <col min="9729" max="9729" width="4.625" style="113" customWidth="1"/>
    <col min="9730" max="9730" width="32.375" style="113" customWidth="1"/>
    <col min="9731" max="9731" width="39" style="113" customWidth="1"/>
    <col min="9732" max="9732" width="15.375" style="113" customWidth="1"/>
    <col min="9733" max="9733" width="14.375" style="113" customWidth="1"/>
    <col min="9734" max="9734" width="13.125" style="113" customWidth="1"/>
    <col min="9735" max="9735" width="15.25" style="113" customWidth="1"/>
    <col min="9736" max="9736" width="0" style="113" hidden="1" customWidth="1"/>
    <col min="9737" max="9737" width="9.5" style="113" bestFit="1" customWidth="1"/>
    <col min="9738" max="9738" width="14.5" style="113" bestFit="1" customWidth="1"/>
    <col min="9739" max="9740" width="13.5" style="113" bestFit="1" customWidth="1"/>
    <col min="9741" max="9984" width="9" style="113"/>
    <col min="9985" max="9985" width="4.625" style="113" customWidth="1"/>
    <col min="9986" max="9986" width="32.375" style="113" customWidth="1"/>
    <col min="9987" max="9987" width="39" style="113" customWidth="1"/>
    <col min="9988" max="9988" width="15.375" style="113" customWidth="1"/>
    <col min="9989" max="9989" width="14.375" style="113" customWidth="1"/>
    <col min="9990" max="9990" width="13.125" style="113" customWidth="1"/>
    <col min="9991" max="9991" width="15.25" style="113" customWidth="1"/>
    <col min="9992" max="9992" width="0" style="113" hidden="1" customWidth="1"/>
    <col min="9993" max="9993" width="9.5" style="113" bestFit="1" customWidth="1"/>
    <col min="9994" max="9994" width="14.5" style="113" bestFit="1" customWidth="1"/>
    <col min="9995" max="9996" width="13.5" style="113" bestFit="1" customWidth="1"/>
    <col min="9997" max="10240" width="9" style="113"/>
    <col min="10241" max="10241" width="4.625" style="113" customWidth="1"/>
    <col min="10242" max="10242" width="32.375" style="113" customWidth="1"/>
    <col min="10243" max="10243" width="39" style="113" customWidth="1"/>
    <col min="10244" max="10244" width="15.375" style="113" customWidth="1"/>
    <col min="10245" max="10245" width="14.375" style="113" customWidth="1"/>
    <col min="10246" max="10246" width="13.125" style="113" customWidth="1"/>
    <col min="10247" max="10247" width="15.25" style="113" customWidth="1"/>
    <col min="10248" max="10248" width="0" style="113" hidden="1" customWidth="1"/>
    <col min="10249" max="10249" width="9.5" style="113" bestFit="1" customWidth="1"/>
    <col min="10250" max="10250" width="14.5" style="113" bestFit="1" customWidth="1"/>
    <col min="10251" max="10252" width="13.5" style="113" bestFit="1" customWidth="1"/>
    <col min="10253" max="10496" width="9" style="113"/>
    <col min="10497" max="10497" width="4.625" style="113" customWidth="1"/>
    <col min="10498" max="10498" width="32.375" style="113" customWidth="1"/>
    <col min="10499" max="10499" width="39" style="113" customWidth="1"/>
    <col min="10500" max="10500" width="15.375" style="113" customWidth="1"/>
    <col min="10501" max="10501" width="14.375" style="113" customWidth="1"/>
    <col min="10502" max="10502" width="13.125" style="113" customWidth="1"/>
    <col min="10503" max="10503" width="15.25" style="113" customWidth="1"/>
    <col min="10504" max="10504" width="0" style="113" hidden="1" customWidth="1"/>
    <col min="10505" max="10505" width="9.5" style="113" bestFit="1" customWidth="1"/>
    <col min="10506" max="10506" width="14.5" style="113" bestFit="1" customWidth="1"/>
    <col min="10507" max="10508" width="13.5" style="113" bestFit="1" customWidth="1"/>
    <col min="10509" max="10752" width="9" style="113"/>
    <col min="10753" max="10753" width="4.625" style="113" customWidth="1"/>
    <col min="10754" max="10754" width="32.375" style="113" customWidth="1"/>
    <col min="10755" max="10755" width="39" style="113" customWidth="1"/>
    <col min="10756" max="10756" width="15.375" style="113" customWidth="1"/>
    <col min="10757" max="10757" width="14.375" style="113" customWidth="1"/>
    <col min="10758" max="10758" width="13.125" style="113" customWidth="1"/>
    <col min="10759" max="10759" width="15.25" style="113" customWidth="1"/>
    <col min="10760" max="10760" width="0" style="113" hidden="1" customWidth="1"/>
    <col min="10761" max="10761" width="9.5" style="113" bestFit="1" customWidth="1"/>
    <col min="10762" max="10762" width="14.5" style="113" bestFit="1" customWidth="1"/>
    <col min="10763" max="10764" width="13.5" style="113" bestFit="1" customWidth="1"/>
    <col min="10765" max="11008" width="9" style="113"/>
    <col min="11009" max="11009" width="4.625" style="113" customWidth="1"/>
    <col min="11010" max="11010" width="32.375" style="113" customWidth="1"/>
    <col min="11011" max="11011" width="39" style="113" customWidth="1"/>
    <col min="11012" max="11012" width="15.375" style="113" customWidth="1"/>
    <col min="11013" max="11013" width="14.375" style="113" customWidth="1"/>
    <col min="11014" max="11014" width="13.125" style="113" customWidth="1"/>
    <col min="11015" max="11015" width="15.25" style="113" customWidth="1"/>
    <col min="11016" max="11016" width="0" style="113" hidden="1" customWidth="1"/>
    <col min="11017" max="11017" width="9.5" style="113" bestFit="1" customWidth="1"/>
    <col min="11018" max="11018" width="14.5" style="113" bestFit="1" customWidth="1"/>
    <col min="11019" max="11020" width="13.5" style="113" bestFit="1" customWidth="1"/>
    <col min="11021" max="11264" width="9" style="113"/>
    <col min="11265" max="11265" width="4.625" style="113" customWidth="1"/>
    <col min="11266" max="11266" width="32.375" style="113" customWidth="1"/>
    <col min="11267" max="11267" width="39" style="113" customWidth="1"/>
    <col min="11268" max="11268" width="15.375" style="113" customWidth="1"/>
    <col min="11269" max="11269" width="14.375" style="113" customWidth="1"/>
    <col min="11270" max="11270" width="13.125" style="113" customWidth="1"/>
    <col min="11271" max="11271" width="15.25" style="113" customWidth="1"/>
    <col min="11272" max="11272" width="0" style="113" hidden="1" customWidth="1"/>
    <col min="11273" max="11273" width="9.5" style="113" bestFit="1" customWidth="1"/>
    <col min="11274" max="11274" width="14.5" style="113" bestFit="1" customWidth="1"/>
    <col min="11275" max="11276" width="13.5" style="113" bestFit="1" customWidth="1"/>
    <col min="11277" max="11520" width="9" style="113"/>
    <col min="11521" max="11521" width="4.625" style="113" customWidth="1"/>
    <col min="11522" max="11522" width="32.375" style="113" customWidth="1"/>
    <col min="11523" max="11523" width="39" style="113" customWidth="1"/>
    <col min="11524" max="11524" width="15.375" style="113" customWidth="1"/>
    <col min="11525" max="11525" width="14.375" style="113" customWidth="1"/>
    <col min="11526" max="11526" width="13.125" style="113" customWidth="1"/>
    <col min="11527" max="11527" width="15.25" style="113" customWidth="1"/>
    <col min="11528" max="11528" width="0" style="113" hidden="1" customWidth="1"/>
    <col min="11529" max="11529" width="9.5" style="113" bestFit="1" customWidth="1"/>
    <col min="11530" max="11530" width="14.5" style="113" bestFit="1" customWidth="1"/>
    <col min="11531" max="11532" width="13.5" style="113" bestFit="1" customWidth="1"/>
    <col min="11533" max="11776" width="9" style="113"/>
    <col min="11777" max="11777" width="4.625" style="113" customWidth="1"/>
    <col min="11778" max="11778" width="32.375" style="113" customWidth="1"/>
    <col min="11779" max="11779" width="39" style="113" customWidth="1"/>
    <col min="11780" max="11780" width="15.375" style="113" customWidth="1"/>
    <col min="11781" max="11781" width="14.375" style="113" customWidth="1"/>
    <col min="11782" max="11782" width="13.125" style="113" customWidth="1"/>
    <col min="11783" max="11783" width="15.25" style="113" customWidth="1"/>
    <col min="11784" max="11784" width="0" style="113" hidden="1" customWidth="1"/>
    <col min="11785" max="11785" width="9.5" style="113" bestFit="1" customWidth="1"/>
    <col min="11786" max="11786" width="14.5" style="113" bestFit="1" customWidth="1"/>
    <col min="11787" max="11788" width="13.5" style="113" bestFit="1" customWidth="1"/>
    <col min="11789" max="12032" width="9" style="113"/>
    <col min="12033" max="12033" width="4.625" style="113" customWidth="1"/>
    <col min="12034" max="12034" width="32.375" style="113" customWidth="1"/>
    <col min="12035" max="12035" width="39" style="113" customWidth="1"/>
    <col min="12036" max="12036" width="15.375" style="113" customWidth="1"/>
    <col min="12037" max="12037" width="14.375" style="113" customWidth="1"/>
    <col min="12038" max="12038" width="13.125" style="113" customWidth="1"/>
    <col min="12039" max="12039" width="15.25" style="113" customWidth="1"/>
    <col min="12040" max="12040" width="0" style="113" hidden="1" customWidth="1"/>
    <col min="12041" max="12041" width="9.5" style="113" bestFit="1" customWidth="1"/>
    <col min="12042" max="12042" width="14.5" style="113" bestFit="1" customWidth="1"/>
    <col min="12043" max="12044" width="13.5" style="113" bestFit="1" customWidth="1"/>
    <col min="12045" max="12288" width="9" style="113"/>
    <col min="12289" max="12289" width="4.625" style="113" customWidth="1"/>
    <col min="12290" max="12290" width="32.375" style="113" customWidth="1"/>
    <col min="12291" max="12291" width="39" style="113" customWidth="1"/>
    <col min="12292" max="12292" width="15.375" style="113" customWidth="1"/>
    <col min="12293" max="12293" width="14.375" style="113" customWidth="1"/>
    <col min="12294" max="12294" width="13.125" style="113" customWidth="1"/>
    <col min="12295" max="12295" width="15.25" style="113" customWidth="1"/>
    <col min="12296" max="12296" width="0" style="113" hidden="1" customWidth="1"/>
    <col min="12297" max="12297" width="9.5" style="113" bestFit="1" customWidth="1"/>
    <col min="12298" max="12298" width="14.5" style="113" bestFit="1" customWidth="1"/>
    <col min="12299" max="12300" width="13.5" style="113" bestFit="1" customWidth="1"/>
    <col min="12301" max="12544" width="9" style="113"/>
    <col min="12545" max="12545" width="4.625" style="113" customWidth="1"/>
    <col min="12546" max="12546" width="32.375" style="113" customWidth="1"/>
    <col min="12547" max="12547" width="39" style="113" customWidth="1"/>
    <col min="12548" max="12548" width="15.375" style="113" customWidth="1"/>
    <col min="12549" max="12549" width="14.375" style="113" customWidth="1"/>
    <col min="12550" max="12550" width="13.125" style="113" customWidth="1"/>
    <col min="12551" max="12551" width="15.25" style="113" customWidth="1"/>
    <col min="12552" max="12552" width="0" style="113" hidden="1" customWidth="1"/>
    <col min="12553" max="12553" width="9.5" style="113" bestFit="1" customWidth="1"/>
    <col min="12554" max="12554" width="14.5" style="113" bestFit="1" customWidth="1"/>
    <col min="12555" max="12556" width="13.5" style="113" bestFit="1" customWidth="1"/>
    <col min="12557" max="12800" width="9" style="113"/>
    <col min="12801" max="12801" width="4.625" style="113" customWidth="1"/>
    <col min="12802" max="12802" width="32.375" style="113" customWidth="1"/>
    <col min="12803" max="12803" width="39" style="113" customWidth="1"/>
    <col min="12804" max="12804" width="15.375" style="113" customWidth="1"/>
    <col min="12805" max="12805" width="14.375" style="113" customWidth="1"/>
    <col min="12806" max="12806" width="13.125" style="113" customWidth="1"/>
    <col min="12807" max="12807" width="15.25" style="113" customWidth="1"/>
    <col min="12808" max="12808" width="0" style="113" hidden="1" customWidth="1"/>
    <col min="12809" max="12809" width="9.5" style="113" bestFit="1" customWidth="1"/>
    <col min="12810" max="12810" width="14.5" style="113" bestFit="1" customWidth="1"/>
    <col min="12811" max="12812" width="13.5" style="113" bestFit="1" customWidth="1"/>
    <col min="12813" max="13056" width="9" style="113"/>
    <col min="13057" max="13057" width="4.625" style="113" customWidth="1"/>
    <col min="13058" max="13058" width="32.375" style="113" customWidth="1"/>
    <col min="13059" max="13059" width="39" style="113" customWidth="1"/>
    <col min="13060" max="13060" width="15.375" style="113" customWidth="1"/>
    <col min="13061" max="13061" width="14.375" style="113" customWidth="1"/>
    <col min="13062" max="13062" width="13.125" style="113" customWidth="1"/>
    <col min="13063" max="13063" width="15.25" style="113" customWidth="1"/>
    <col min="13064" max="13064" width="0" style="113" hidden="1" customWidth="1"/>
    <col min="13065" max="13065" width="9.5" style="113" bestFit="1" customWidth="1"/>
    <col min="13066" max="13066" width="14.5" style="113" bestFit="1" customWidth="1"/>
    <col min="13067" max="13068" width="13.5" style="113" bestFit="1" customWidth="1"/>
    <col min="13069" max="13312" width="9" style="113"/>
    <col min="13313" max="13313" width="4.625" style="113" customWidth="1"/>
    <col min="13314" max="13314" width="32.375" style="113" customWidth="1"/>
    <col min="13315" max="13315" width="39" style="113" customWidth="1"/>
    <col min="13316" max="13316" width="15.375" style="113" customWidth="1"/>
    <col min="13317" max="13317" width="14.375" style="113" customWidth="1"/>
    <col min="13318" max="13318" width="13.125" style="113" customWidth="1"/>
    <col min="13319" max="13319" width="15.25" style="113" customWidth="1"/>
    <col min="13320" max="13320" width="0" style="113" hidden="1" customWidth="1"/>
    <col min="13321" max="13321" width="9.5" style="113" bestFit="1" customWidth="1"/>
    <col min="13322" max="13322" width="14.5" style="113" bestFit="1" customWidth="1"/>
    <col min="13323" max="13324" width="13.5" style="113" bestFit="1" customWidth="1"/>
    <col min="13325" max="13568" width="9" style="113"/>
    <col min="13569" max="13569" width="4.625" style="113" customWidth="1"/>
    <col min="13570" max="13570" width="32.375" style="113" customWidth="1"/>
    <col min="13571" max="13571" width="39" style="113" customWidth="1"/>
    <col min="13572" max="13572" width="15.375" style="113" customWidth="1"/>
    <col min="13573" max="13573" width="14.375" style="113" customWidth="1"/>
    <col min="13574" max="13574" width="13.125" style="113" customWidth="1"/>
    <col min="13575" max="13575" width="15.25" style="113" customWidth="1"/>
    <col min="13576" max="13576" width="0" style="113" hidden="1" customWidth="1"/>
    <col min="13577" max="13577" width="9.5" style="113" bestFit="1" customWidth="1"/>
    <col min="13578" max="13578" width="14.5" style="113" bestFit="1" customWidth="1"/>
    <col min="13579" max="13580" width="13.5" style="113" bestFit="1" customWidth="1"/>
    <col min="13581" max="13824" width="9" style="113"/>
    <col min="13825" max="13825" width="4.625" style="113" customWidth="1"/>
    <col min="13826" max="13826" width="32.375" style="113" customWidth="1"/>
    <col min="13827" max="13827" width="39" style="113" customWidth="1"/>
    <col min="13828" max="13828" width="15.375" style="113" customWidth="1"/>
    <col min="13829" max="13829" width="14.375" style="113" customWidth="1"/>
    <col min="13830" max="13830" width="13.125" style="113" customWidth="1"/>
    <col min="13831" max="13831" width="15.25" style="113" customWidth="1"/>
    <col min="13832" max="13832" width="0" style="113" hidden="1" customWidth="1"/>
    <col min="13833" max="13833" width="9.5" style="113" bestFit="1" customWidth="1"/>
    <col min="13834" max="13834" width="14.5" style="113" bestFit="1" customWidth="1"/>
    <col min="13835" max="13836" width="13.5" style="113" bestFit="1" customWidth="1"/>
    <col min="13837" max="14080" width="9" style="113"/>
    <col min="14081" max="14081" width="4.625" style="113" customWidth="1"/>
    <col min="14082" max="14082" width="32.375" style="113" customWidth="1"/>
    <col min="14083" max="14083" width="39" style="113" customWidth="1"/>
    <col min="14084" max="14084" width="15.375" style="113" customWidth="1"/>
    <col min="14085" max="14085" width="14.375" style="113" customWidth="1"/>
    <col min="14086" max="14086" width="13.125" style="113" customWidth="1"/>
    <col min="14087" max="14087" width="15.25" style="113" customWidth="1"/>
    <col min="14088" max="14088" width="0" style="113" hidden="1" customWidth="1"/>
    <col min="14089" max="14089" width="9.5" style="113" bestFit="1" customWidth="1"/>
    <col min="14090" max="14090" width="14.5" style="113" bestFit="1" customWidth="1"/>
    <col min="14091" max="14092" width="13.5" style="113" bestFit="1" customWidth="1"/>
    <col min="14093" max="14336" width="9" style="113"/>
    <col min="14337" max="14337" width="4.625" style="113" customWidth="1"/>
    <col min="14338" max="14338" width="32.375" style="113" customWidth="1"/>
    <col min="14339" max="14339" width="39" style="113" customWidth="1"/>
    <col min="14340" max="14340" width="15.375" style="113" customWidth="1"/>
    <col min="14341" max="14341" width="14.375" style="113" customWidth="1"/>
    <col min="14342" max="14342" width="13.125" style="113" customWidth="1"/>
    <col min="14343" max="14343" width="15.25" style="113" customWidth="1"/>
    <col min="14344" max="14344" width="0" style="113" hidden="1" customWidth="1"/>
    <col min="14345" max="14345" width="9.5" style="113" bestFit="1" customWidth="1"/>
    <col min="14346" max="14346" width="14.5" style="113" bestFit="1" customWidth="1"/>
    <col min="14347" max="14348" width="13.5" style="113" bestFit="1" customWidth="1"/>
    <col min="14349" max="14592" width="9" style="113"/>
    <col min="14593" max="14593" width="4.625" style="113" customWidth="1"/>
    <col min="14594" max="14594" width="32.375" style="113" customWidth="1"/>
    <col min="14595" max="14595" width="39" style="113" customWidth="1"/>
    <col min="14596" max="14596" width="15.375" style="113" customWidth="1"/>
    <col min="14597" max="14597" width="14.375" style="113" customWidth="1"/>
    <col min="14598" max="14598" width="13.125" style="113" customWidth="1"/>
    <col min="14599" max="14599" width="15.25" style="113" customWidth="1"/>
    <col min="14600" max="14600" width="0" style="113" hidden="1" customWidth="1"/>
    <col min="14601" max="14601" width="9.5" style="113" bestFit="1" customWidth="1"/>
    <col min="14602" max="14602" width="14.5" style="113" bestFit="1" customWidth="1"/>
    <col min="14603" max="14604" width="13.5" style="113" bestFit="1" customWidth="1"/>
    <col min="14605" max="14848" width="9" style="113"/>
    <col min="14849" max="14849" width="4.625" style="113" customWidth="1"/>
    <col min="14850" max="14850" width="32.375" style="113" customWidth="1"/>
    <col min="14851" max="14851" width="39" style="113" customWidth="1"/>
    <col min="14852" max="14852" width="15.375" style="113" customWidth="1"/>
    <col min="14853" max="14853" width="14.375" style="113" customWidth="1"/>
    <col min="14854" max="14854" width="13.125" style="113" customWidth="1"/>
    <col min="14855" max="14855" width="15.25" style="113" customWidth="1"/>
    <col min="14856" max="14856" width="0" style="113" hidden="1" customWidth="1"/>
    <col min="14857" max="14857" width="9.5" style="113" bestFit="1" customWidth="1"/>
    <col min="14858" max="14858" width="14.5" style="113" bestFit="1" customWidth="1"/>
    <col min="14859" max="14860" width="13.5" style="113" bestFit="1" customWidth="1"/>
    <col min="14861" max="15104" width="9" style="113"/>
    <col min="15105" max="15105" width="4.625" style="113" customWidth="1"/>
    <col min="15106" max="15106" width="32.375" style="113" customWidth="1"/>
    <col min="15107" max="15107" width="39" style="113" customWidth="1"/>
    <col min="15108" max="15108" width="15.375" style="113" customWidth="1"/>
    <col min="15109" max="15109" width="14.375" style="113" customWidth="1"/>
    <col min="15110" max="15110" width="13.125" style="113" customWidth="1"/>
    <col min="15111" max="15111" width="15.25" style="113" customWidth="1"/>
    <col min="15112" max="15112" width="0" style="113" hidden="1" customWidth="1"/>
    <col min="15113" max="15113" width="9.5" style="113" bestFit="1" customWidth="1"/>
    <col min="15114" max="15114" width="14.5" style="113" bestFit="1" customWidth="1"/>
    <col min="15115" max="15116" width="13.5" style="113" bestFit="1" customWidth="1"/>
    <col min="15117" max="15360" width="9" style="113"/>
    <col min="15361" max="15361" width="4.625" style="113" customWidth="1"/>
    <col min="15362" max="15362" width="32.375" style="113" customWidth="1"/>
    <col min="15363" max="15363" width="39" style="113" customWidth="1"/>
    <col min="15364" max="15364" width="15.375" style="113" customWidth="1"/>
    <col min="15365" max="15365" width="14.375" style="113" customWidth="1"/>
    <col min="15366" max="15366" width="13.125" style="113" customWidth="1"/>
    <col min="15367" max="15367" width="15.25" style="113" customWidth="1"/>
    <col min="15368" max="15368" width="0" style="113" hidden="1" customWidth="1"/>
    <col min="15369" max="15369" width="9.5" style="113" bestFit="1" customWidth="1"/>
    <col min="15370" max="15370" width="14.5" style="113" bestFit="1" customWidth="1"/>
    <col min="15371" max="15372" width="13.5" style="113" bestFit="1" customWidth="1"/>
    <col min="15373" max="15616" width="9" style="113"/>
    <col min="15617" max="15617" width="4.625" style="113" customWidth="1"/>
    <col min="15618" max="15618" width="32.375" style="113" customWidth="1"/>
    <col min="15619" max="15619" width="39" style="113" customWidth="1"/>
    <col min="15620" max="15620" width="15.375" style="113" customWidth="1"/>
    <col min="15621" max="15621" width="14.375" style="113" customWidth="1"/>
    <col min="15622" max="15622" width="13.125" style="113" customWidth="1"/>
    <col min="15623" max="15623" width="15.25" style="113" customWidth="1"/>
    <col min="15624" max="15624" width="0" style="113" hidden="1" customWidth="1"/>
    <col min="15625" max="15625" width="9.5" style="113" bestFit="1" customWidth="1"/>
    <col min="15626" max="15626" width="14.5" style="113" bestFit="1" customWidth="1"/>
    <col min="15627" max="15628" width="13.5" style="113" bestFit="1" customWidth="1"/>
    <col min="15629" max="15872" width="9" style="113"/>
    <col min="15873" max="15873" width="4.625" style="113" customWidth="1"/>
    <col min="15874" max="15874" width="32.375" style="113" customWidth="1"/>
    <col min="15875" max="15875" width="39" style="113" customWidth="1"/>
    <col min="15876" max="15876" width="15.375" style="113" customWidth="1"/>
    <col min="15877" max="15877" width="14.375" style="113" customWidth="1"/>
    <col min="15878" max="15878" width="13.125" style="113" customWidth="1"/>
    <col min="15879" max="15879" width="15.25" style="113" customWidth="1"/>
    <col min="15880" max="15880" width="0" style="113" hidden="1" customWidth="1"/>
    <col min="15881" max="15881" width="9.5" style="113" bestFit="1" customWidth="1"/>
    <col min="15882" max="15882" width="14.5" style="113" bestFit="1" customWidth="1"/>
    <col min="15883" max="15884" width="13.5" style="113" bestFit="1" customWidth="1"/>
    <col min="15885" max="16128" width="9" style="113"/>
    <col min="16129" max="16129" width="4.625" style="113" customWidth="1"/>
    <col min="16130" max="16130" width="32.375" style="113" customWidth="1"/>
    <col min="16131" max="16131" width="39" style="113" customWidth="1"/>
    <col min="16132" max="16132" width="15.375" style="113" customWidth="1"/>
    <col min="16133" max="16133" width="14.375" style="113" customWidth="1"/>
    <col min="16134" max="16134" width="13.125" style="113" customWidth="1"/>
    <col min="16135" max="16135" width="15.25" style="113" customWidth="1"/>
    <col min="16136" max="16136" width="0" style="113" hidden="1" customWidth="1"/>
    <col min="16137" max="16137" width="9.5" style="113" bestFit="1" customWidth="1"/>
    <col min="16138" max="16138" width="14.5" style="113" bestFit="1" customWidth="1"/>
    <col min="16139" max="16140" width="13.5" style="113" bestFit="1" customWidth="1"/>
    <col min="16141" max="16384" width="9" style="113"/>
  </cols>
  <sheetData>
    <row r="1" spans="1:9" x14ac:dyDescent="0.25">
      <c r="A1" s="1342" t="s">
        <v>366</v>
      </c>
      <c r="B1" s="1342"/>
      <c r="C1" s="1342"/>
      <c r="D1" s="1342"/>
      <c r="E1" s="1342"/>
      <c r="F1" s="1342"/>
      <c r="G1" s="1342"/>
      <c r="H1" s="1342"/>
    </row>
    <row r="2" spans="1:9" ht="27.6" customHeight="1" x14ac:dyDescent="0.25">
      <c r="A2" s="1343" t="e">
        <f>#REF!</f>
        <v>#REF!</v>
      </c>
      <c r="B2" s="1344"/>
      <c r="C2" s="1344"/>
      <c r="D2" s="1344"/>
      <c r="E2" s="1344"/>
      <c r="F2" s="1344"/>
      <c r="G2" s="1344"/>
      <c r="H2" s="1344"/>
    </row>
    <row r="3" spans="1:9" ht="23.45" customHeight="1" x14ac:dyDescent="0.25">
      <c r="A3" s="1345" t="s">
        <v>297</v>
      </c>
      <c r="B3" s="1345" t="s">
        <v>330</v>
      </c>
      <c r="C3" s="1345" t="s">
        <v>331</v>
      </c>
      <c r="D3" s="1347" t="s">
        <v>336</v>
      </c>
      <c r="E3" s="1349" t="s">
        <v>332</v>
      </c>
      <c r="F3" s="1350"/>
      <c r="G3" s="1347" t="s">
        <v>337</v>
      </c>
      <c r="H3" s="1345" t="s">
        <v>299</v>
      </c>
      <c r="I3" s="116"/>
    </row>
    <row r="4" spans="1:9" ht="25.5" customHeight="1" x14ac:dyDescent="0.25">
      <c r="A4" s="1346"/>
      <c r="B4" s="1346"/>
      <c r="C4" s="1346"/>
      <c r="D4" s="1348"/>
      <c r="E4" s="126" t="s">
        <v>333</v>
      </c>
      <c r="F4" s="126" t="s">
        <v>334</v>
      </c>
      <c r="G4" s="1348"/>
      <c r="H4" s="1346"/>
      <c r="I4" s="116"/>
    </row>
    <row r="5" spans="1:9" ht="25.5" customHeight="1" x14ac:dyDescent="0.25">
      <c r="A5" s="117"/>
      <c r="B5" s="117"/>
      <c r="C5" s="117" t="s">
        <v>71</v>
      </c>
      <c r="D5" s="127">
        <f>SUM(D6:D54)</f>
        <v>29449082610</v>
      </c>
      <c r="E5" s="127">
        <f t="shared" ref="E5:G5" si="0">SUM(E6:E54)</f>
        <v>1394305140</v>
      </c>
      <c r="F5" s="127">
        <f t="shared" si="0"/>
        <v>-1394305140</v>
      </c>
      <c r="G5" s="127">
        <f t="shared" si="0"/>
        <v>29449082610</v>
      </c>
      <c r="H5" s="117"/>
      <c r="I5" s="128"/>
    </row>
    <row r="6" spans="1:9" ht="23.45" customHeight="1" x14ac:dyDescent="0.25">
      <c r="A6" s="1329">
        <v>1</v>
      </c>
      <c r="B6" s="1329" t="s">
        <v>367</v>
      </c>
      <c r="C6" s="119" t="s">
        <v>368</v>
      </c>
      <c r="D6" s="129">
        <v>16200000</v>
      </c>
      <c r="E6" s="129">
        <v>0</v>
      </c>
      <c r="F6" s="120">
        <v>-16200000</v>
      </c>
      <c r="G6" s="129">
        <f>D6+E6+F6</f>
        <v>0</v>
      </c>
      <c r="H6" s="153" t="s">
        <v>369</v>
      </c>
      <c r="I6" s="131"/>
    </row>
    <row r="7" spans="1:9" ht="42.6" customHeight="1" x14ac:dyDescent="0.25">
      <c r="A7" s="1330"/>
      <c r="B7" s="1330"/>
      <c r="C7" s="90" t="s">
        <v>370</v>
      </c>
      <c r="D7" s="122">
        <v>0</v>
      </c>
      <c r="E7" s="122">
        <v>12100000</v>
      </c>
      <c r="F7" s="121"/>
      <c r="G7" s="122">
        <f>D7+E7+F7</f>
        <v>12100000</v>
      </c>
      <c r="H7" s="154"/>
      <c r="I7" s="131"/>
    </row>
    <row r="8" spans="1:9" ht="24.6" customHeight="1" x14ac:dyDescent="0.25">
      <c r="A8" s="1330"/>
      <c r="B8" s="1330"/>
      <c r="C8" s="90" t="s">
        <v>371</v>
      </c>
      <c r="D8" s="122"/>
      <c r="E8" s="122">
        <v>4100000</v>
      </c>
      <c r="F8" s="122">
        <v>0</v>
      </c>
      <c r="G8" s="122">
        <f>D8+E8+F8</f>
        <v>4100000</v>
      </c>
      <c r="H8" s="155"/>
      <c r="I8" s="124"/>
    </row>
    <row r="9" spans="1:9" ht="26.45" customHeight="1" x14ac:dyDescent="0.25">
      <c r="A9" s="1330"/>
      <c r="B9" s="1330"/>
      <c r="C9" s="164" t="s">
        <v>417</v>
      </c>
      <c r="D9" s="122">
        <v>9600000</v>
      </c>
      <c r="E9" s="165"/>
      <c r="F9" s="121">
        <v>-9600000</v>
      </c>
      <c r="G9" s="130">
        <f t="shared" ref="G9:G11" si="1">D9+E9+F9</f>
        <v>0</v>
      </c>
      <c r="H9" s="161"/>
      <c r="I9" s="124"/>
    </row>
    <row r="10" spans="1:9" ht="23.45" customHeight="1" x14ac:dyDescent="0.25">
      <c r="A10" s="1330"/>
      <c r="B10" s="1330"/>
      <c r="C10" s="164" t="s">
        <v>418</v>
      </c>
      <c r="D10" s="122">
        <v>7600000</v>
      </c>
      <c r="E10" s="165"/>
      <c r="F10" s="121">
        <v>-7600000</v>
      </c>
      <c r="G10" s="130">
        <f t="shared" si="1"/>
        <v>0</v>
      </c>
      <c r="H10" s="161"/>
      <c r="I10" s="124"/>
    </row>
    <row r="11" spans="1:9" ht="24" customHeight="1" x14ac:dyDescent="0.25">
      <c r="A11" s="1330"/>
      <c r="B11" s="1330"/>
      <c r="C11" s="176" t="s">
        <v>419</v>
      </c>
      <c r="D11" s="122"/>
      <c r="E11" s="122">
        <v>17200000</v>
      </c>
      <c r="F11" s="165"/>
      <c r="G11" s="130">
        <f t="shared" si="1"/>
        <v>17200000</v>
      </c>
      <c r="H11" s="161"/>
      <c r="I11" s="124"/>
    </row>
    <row r="12" spans="1:9" ht="30" customHeight="1" x14ac:dyDescent="0.25">
      <c r="A12" s="1330"/>
      <c r="B12" s="1331"/>
      <c r="C12" s="169" t="s">
        <v>423</v>
      </c>
      <c r="D12" s="166"/>
      <c r="E12" s="166">
        <v>131334000</v>
      </c>
      <c r="F12" s="177"/>
      <c r="G12" s="168">
        <f>E12</f>
        <v>131334000</v>
      </c>
      <c r="H12" s="161"/>
      <c r="I12" s="124"/>
    </row>
    <row r="13" spans="1:9" ht="32.450000000000003" customHeight="1" x14ac:dyDescent="0.25">
      <c r="A13" s="84">
        <v>2</v>
      </c>
      <c r="B13" s="171" t="s">
        <v>296</v>
      </c>
      <c r="C13" s="172" t="s">
        <v>423</v>
      </c>
      <c r="D13" s="138">
        <v>131334000</v>
      </c>
      <c r="E13" s="173"/>
      <c r="F13" s="174">
        <v>-131334000</v>
      </c>
      <c r="G13" s="170"/>
      <c r="H13" s="161"/>
      <c r="I13" s="124"/>
    </row>
    <row r="14" spans="1:9" ht="27.6" customHeight="1" x14ac:dyDescent="0.25">
      <c r="A14" s="1332">
        <v>3</v>
      </c>
      <c r="B14" s="1329" t="s">
        <v>372</v>
      </c>
      <c r="C14" s="118" t="s">
        <v>422</v>
      </c>
      <c r="D14" s="129">
        <v>25000000</v>
      </c>
      <c r="E14" s="162"/>
      <c r="F14" s="120">
        <v>-25000000</v>
      </c>
      <c r="G14" s="120"/>
      <c r="H14" s="153" t="s">
        <v>373</v>
      </c>
    </row>
    <row r="15" spans="1:9" ht="24.6" customHeight="1" x14ac:dyDescent="0.25">
      <c r="A15" s="1333"/>
      <c r="B15" s="1330"/>
      <c r="C15" s="123" t="s">
        <v>374</v>
      </c>
      <c r="D15" s="122"/>
      <c r="E15" s="122">
        <v>25000000</v>
      </c>
      <c r="F15" s="165"/>
      <c r="G15" s="122">
        <f t="shared" ref="G15:G41" si="2">D15+E15+F15</f>
        <v>25000000</v>
      </c>
      <c r="H15" s="156"/>
    </row>
    <row r="16" spans="1:9" ht="23.45" customHeight="1" x14ac:dyDescent="0.25">
      <c r="A16" s="1333"/>
      <c r="B16" s="1330"/>
      <c r="C16" s="164" t="s">
        <v>375</v>
      </c>
      <c r="D16" s="122">
        <v>34000000</v>
      </c>
      <c r="E16" s="122"/>
      <c r="F16" s="121">
        <v>-30840000</v>
      </c>
      <c r="G16" s="122">
        <f t="shared" si="2"/>
        <v>3160000</v>
      </c>
      <c r="H16" s="154" t="s">
        <v>369</v>
      </c>
    </row>
    <row r="17" spans="1:8" ht="37.15" customHeight="1" x14ac:dyDescent="0.25">
      <c r="A17" s="1333"/>
      <c r="B17" s="1330"/>
      <c r="C17" s="123" t="s">
        <v>376</v>
      </c>
      <c r="D17" s="122">
        <v>0</v>
      </c>
      <c r="E17" s="121">
        <v>19000000</v>
      </c>
      <c r="F17" s="121"/>
      <c r="G17" s="122">
        <f t="shared" si="2"/>
        <v>19000000</v>
      </c>
      <c r="H17" s="154"/>
    </row>
    <row r="18" spans="1:8" ht="42" customHeight="1" x14ac:dyDescent="0.25">
      <c r="A18" s="1333"/>
      <c r="B18" s="1330"/>
      <c r="C18" s="123" t="s">
        <v>377</v>
      </c>
      <c r="D18" s="122"/>
      <c r="E18" s="121">
        <v>340000</v>
      </c>
      <c r="F18" s="121"/>
      <c r="G18" s="122">
        <f>E18</f>
        <v>340000</v>
      </c>
      <c r="H18" s="154"/>
    </row>
    <row r="19" spans="1:8" x14ac:dyDescent="0.25">
      <c r="A19" s="1333"/>
      <c r="B19" s="1330"/>
      <c r="C19" s="123" t="s">
        <v>378</v>
      </c>
      <c r="D19" s="122"/>
      <c r="E19" s="121">
        <v>6500000</v>
      </c>
      <c r="F19" s="121"/>
      <c r="G19" s="122">
        <f t="shared" si="2"/>
        <v>6500000</v>
      </c>
      <c r="H19" s="154" t="s">
        <v>379</v>
      </c>
    </row>
    <row r="20" spans="1:8" ht="30" x14ac:dyDescent="0.25">
      <c r="A20" s="1333"/>
      <c r="B20" s="1330"/>
      <c r="C20" s="123" t="s">
        <v>380</v>
      </c>
      <c r="D20" s="122"/>
      <c r="E20" s="122">
        <v>5000000</v>
      </c>
      <c r="F20" s="165"/>
      <c r="G20" s="122">
        <f t="shared" si="2"/>
        <v>5000000</v>
      </c>
      <c r="H20" s="155" t="s">
        <v>381</v>
      </c>
    </row>
    <row r="21" spans="1:8" x14ac:dyDescent="0.25">
      <c r="A21" s="1333"/>
      <c r="B21" s="1330"/>
      <c r="C21" s="164" t="s">
        <v>420</v>
      </c>
      <c r="D21" s="122">
        <v>30780000</v>
      </c>
      <c r="E21" s="165"/>
      <c r="F21" s="121">
        <v>-30780000</v>
      </c>
      <c r="G21" s="178">
        <f t="shared" si="2"/>
        <v>0</v>
      </c>
      <c r="H21" s="161"/>
    </row>
    <row r="22" spans="1:8" ht="48" customHeight="1" x14ac:dyDescent="0.25">
      <c r="A22" s="1333"/>
      <c r="B22" s="1330"/>
      <c r="C22" s="169" t="s">
        <v>421</v>
      </c>
      <c r="D22" s="166"/>
      <c r="E22" s="166">
        <v>30780000</v>
      </c>
      <c r="F22" s="167"/>
      <c r="G22" s="168">
        <f t="shared" si="2"/>
        <v>30780000</v>
      </c>
      <c r="H22" s="161"/>
    </row>
    <row r="23" spans="1:8" x14ac:dyDescent="0.25">
      <c r="A23" s="1334">
        <v>4</v>
      </c>
      <c r="B23" s="1338" t="s">
        <v>382</v>
      </c>
      <c r="C23" s="118" t="s">
        <v>383</v>
      </c>
      <c r="D23" s="129">
        <v>15000000</v>
      </c>
      <c r="E23" s="162"/>
      <c r="F23" s="120">
        <v>-15000000</v>
      </c>
      <c r="G23" s="120">
        <f t="shared" si="2"/>
        <v>0</v>
      </c>
      <c r="H23" s="153" t="s">
        <v>369</v>
      </c>
    </row>
    <row r="24" spans="1:8" ht="39" customHeight="1" x14ac:dyDescent="0.25">
      <c r="A24" s="1335"/>
      <c r="B24" s="1339"/>
      <c r="C24" s="123" t="s">
        <v>384</v>
      </c>
      <c r="D24" s="122"/>
      <c r="E24" s="122">
        <v>15000000</v>
      </c>
      <c r="F24" s="165"/>
      <c r="G24" s="122">
        <f t="shared" si="2"/>
        <v>15000000</v>
      </c>
      <c r="H24" s="154" t="s">
        <v>385</v>
      </c>
    </row>
    <row r="25" spans="1:8" ht="23.45" customHeight="1" x14ac:dyDescent="0.25">
      <c r="A25" s="1335"/>
      <c r="B25" s="1339"/>
      <c r="C25" s="123" t="s">
        <v>386</v>
      </c>
      <c r="D25" s="122">
        <v>1000000</v>
      </c>
      <c r="E25" s="122"/>
      <c r="F25" s="121">
        <v>-1000000</v>
      </c>
      <c r="G25" s="122">
        <f t="shared" si="2"/>
        <v>0</v>
      </c>
      <c r="H25" s="154" t="s">
        <v>369</v>
      </c>
    </row>
    <row r="26" spans="1:8" ht="30" x14ac:dyDescent="0.25">
      <c r="A26" s="1335"/>
      <c r="B26" s="1339"/>
      <c r="C26" s="123" t="s">
        <v>387</v>
      </c>
      <c r="D26" s="122"/>
      <c r="E26" s="122">
        <v>1000000</v>
      </c>
      <c r="F26" s="121"/>
      <c r="G26" s="122">
        <f t="shared" si="2"/>
        <v>1000000</v>
      </c>
      <c r="H26" s="156" t="s">
        <v>388</v>
      </c>
    </row>
    <row r="27" spans="1:8" x14ac:dyDescent="0.25">
      <c r="A27" s="1335"/>
      <c r="B27" s="1339"/>
      <c r="C27" s="123" t="s">
        <v>389</v>
      </c>
      <c r="D27" s="122">
        <v>8400000</v>
      </c>
      <c r="E27" s="121"/>
      <c r="F27" s="121">
        <v>-8400000</v>
      </c>
      <c r="G27" s="122">
        <f t="shared" si="2"/>
        <v>0</v>
      </c>
      <c r="H27" s="154" t="s">
        <v>369</v>
      </c>
    </row>
    <row r="28" spans="1:8" ht="30" x14ac:dyDescent="0.25">
      <c r="A28" s="1337"/>
      <c r="B28" s="1340"/>
      <c r="C28" s="179" t="s">
        <v>390</v>
      </c>
      <c r="D28" s="139"/>
      <c r="E28" s="180">
        <v>8400000</v>
      </c>
      <c r="F28" s="180"/>
      <c r="G28" s="139">
        <f t="shared" si="2"/>
        <v>8400000</v>
      </c>
      <c r="H28" s="155" t="s">
        <v>391</v>
      </c>
    </row>
    <row r="29" spans="1:8" ht="30" x14ac:dyDescent="0.25">
      <c r="A29" s="1334">
        <v>5</v>
      </c>
      <c r="B29" s="1338" t="s">
        <v>252</v>
      </c>
      <c r="C29" s="86" t="s">
        <v>339</v>
      </c>
      <c r="D29" s="129">
        <v>7636100000</v>
      </c>
      <c r="E29" s="162"/>
      <c r="F29" s="120">
        <v>-186100000</v>
      </c>
      <c r="G29" s="129">
        <f t="shared" si="2"/>
        <v>7450000000</v>
      </c>
      <c r="H29" s="157" t="s">
        <v>392</v>
      </c>
    </row>
    <row r="30" spans="1:8" ht="30" x14ac:dyDescent="0.25">
      <c r="A30" s="1335"/>
      <c r="B30" s="1339"/>
      <c r="C30" s="88" t="s">
        <v>300</v>
      </c>
      <c r="D30" s="122">
        <v>1591600000</v>
      </c>
      <c r="E30" s="122"/>
      <c r="F30" s="121">
        <v>-4000000</v>
      </c>
      <c r="G30" s="122">
        <f t="shared" si="2"/>
        <v>1587600000</v>
      </c>
      <c r="H30" s="156" t="s">
        <v>393</v>
      </c>
    </row>
    <row r="31" spans="1:8" ht="30" x14ac:dyDescent="0.25">
      <c r="A31" s="1335"/>
      <c r="B31" s="1339"/>
      <c r="C31" s="88" t="s">
        <v>301</v>
      </c>
      <c r="D31" s="122">
        <v>6649500000</v>
      </c>
      <c r="E31" s="122"/>
      <c r="F31" s="121">
        <v>-7000000</v>
      </c>
      <c r="G31" s="122">
        <f t="shared" si="2"/>
        <v>6642500000</v>
      </c>
      <c r="H31" s="156" t="s">
        <v>394</v>
      </c>
    </row>
    <row r="32" spans="1:8" ht="30" x14ac:dyDescent="0.25">
      <c r="A32" s="1335"/>
      <c r="B32" s="1339"/>
      <c r="C32" s="88" t="s">
        <v>395</v>
      </c>
      <c r="D32" s="122">
        <v>1977400000</v>
      </c>
      <c r="E32" s="122"/>
      <c r="F32" s="121">
        <v>-3000000</v>
      </c>
      <c r="G32" s="122">
        <f t="shared" si="2"/>
        <v>1974400000</v>
      </c>
      <c r="H32" s="156" t="s">
        <v>396</v>
      </c>
    </row>
    <row r="33" spans="1:8" ht="30" x14ac:dyDescent="0.25">
      <c r="A33" s="1335"/>
      <c r="B33" s="1339"/>
      <c r="C33" s="88" t="s">
        <v>397</v>
      </c>
      <c r="D33" s="122">
        <v>5340000000</v>
      </c>
      <c r="E33" s="122"/>
      <c r="F33" s="121">
        <v>-390000000</v>
      </c>
      <c r="G33" s="122">
        <f t="shared" si="2"/>
        <v>4950000000</v>
      </c>
      <c r="H33" s="156" t="s">
        <v>398</v>
      </c>
    </row>
    <row r="34" spans="1:8" ht="30" x14ac:dyDescent="0.25">
      <c r="A34" s="1335"/>
      <c r="B34" s="1339"/>
      <c r="C34" s="88" t="s">
        <v>399</v>
      </c>
      <c r="D34" s="122">
        <v>2110000000</v>
      </c>
      <c r="E34" s="122"/>
      <c r="F34" s="121">
        <v>-120000000</v>
      </c>
      <c r="G34" s="122">
        <f t="shared" si="2"/>
        <v>1990000000</v>
      </c>
      <c r="H34" s="156" t="s">
        <v>400</v>
      </c>
    </row>
    <row r="35" spans="1:8" ht="31.5" x14ac:dyDescent="0.25">
      <c r="A35" s="1335"/>
      <c r="B35" s="1339"/>
      <c r="C35" s="88" t="s">
        <v>338</v>
      </c>
      <c r="D35" s="122">
        <v>250000000</v>
      </c>
      <c r="E35" s="122"/>
      <c r="F35" s="121">
        <v>-80000000</v>
      </c>
      <c r="G35" s="122">
        <f t="shared" si="2"/>
        <v>170000000</v>
      </c>
      <c r="H35" s="156" t="s">
        <v>401</v>
      </c>
    </row>
    <row r="36" spans="1:8" ht="47.25" x14ac:dyDescent="0.25">
      <c r="A36" s="1335"/>
      <c r="B36" s="1339"/>
      <c r="C36" s="88" t="s">
        <v>402</v>
      </c>
      <c r="D36" s="122">
        <v>500000000</v>
      </c>
      <c r="E36" s="122"/>
      <c r="F36" s="121">
        <v>-51280000</v>
      </c>
      <c r="G36" s="122">
        <f t="shared" si="2"/>
        <v>448720000</v>
      </c>
      <c r="H36" s="154" t="s">
        <v>403</v>
      </c>
    </row>
    <row r="37" spans="1:8" ht="30" x14ac:dyDescent="0.25">
      <c r="A37" s="1335"/>
      <c r="B37" s="1339"/>
      <c r="C37" s="88" t="s">
        <v>365</v>
      </c>
      <c r="D37" s="122">
        <v>2000000000</v>
      </c>
      <c r="E37" s="122">
        <v>300000000</v>
      </c>
      <c r="F37" s="121"/>
      <c r="G37" s="122">
        <f t="shared" si="2"/>
        <v>2300000000</v>
      </c>
      <c r="H37" s="154" t="s">
        <v>404</v>
      </c>
    </row>
    <row r="38" spans="1:8" ht="31.5" x14ac:dyDescent="0.25">
      <c r="A38" s="1335"/>
      <c r="B38" s="1339"/>
      <c r="C38" s="88" t="s">
        <v>405</v>
      </c>
      <c r="D38" s="122">
        <v>104600000</v>
      </c>
      <c r="E38" s="122"/>
      <c r="F38" s="121">
        <v>-104600000</v>
      </c>
      <c r="G38" s="122">
        <f t="shared" si="2"/>
        <v>0</v>
      </c>
      <c r="H38" s="154" t="s">
        <v>406</v>
      </c>
    </row>
    <row r="39" spans="1:8" ht="45" x14ac:dyDescent="0.25">
      <c r="A39" s="1335"/>
      <c r="B39" s="1339"/>
      <c r="C39" s="181" t="s">
        <v>407</v>
      </c>
      <c r="D39" s="122"/>
      <c r="E39" s="122">
        <f>300000000</f>
        <v>300000000</v>
      </c>
      <c r="F39" s="122"/>
      <c r="G39" s="122">
        <f t="shared" si="2"/>
        <v>300000000</v>
      </c>
      <c r="H39" s="154" t="s">
        <v>408</v>
      </c>
    </row>
    <row r="40" spans="1:8" ht="51.6" customHeight="1" x14ac:dyDescent="0.25">
      <c r="A40" s="1335"/>
      <c r="B40" s="1339"/>
      <c r="C40" s="88" t="s">
        <v>409</v>
      </c>
      <c r="D40" s="122"/>
      <c r="E40" s="122">
        <v>190000000</v>
      </c>
      <c r="F40" s="122"/>
      <c r="G40" s="122">
        <f t="shared" si="2"/>
        <v>190000000</v>
      </c>
      <c r="H40" s="154" t="s">
        <v>410</v>
      </c>
    </row>
    <row r="41" spans="1:8" ht="46.15" customHeight="1" x14ac:dyDescent="0.25">
      <c r="A41" s="1337"/>
      <c r="B41" s="1340"/>
      <c r="C41" s="78" t="s">
        <v>411</v>
      </c>
      <c r="D41" s="166"/>
      <c r="E41" s="166">
        <v>155980000</v>
      </c>
      <c r="F41" s="166"/>
      <c r="G41" s="166">
        <f t="shared" si="2"/>
        <v>155980000</v>
      </c>
      <c r="H41" s="155" t="s">
        <v>412</v>
      </c>
    </row>
    <row r="42" spans="1:8" ht="23.45" customHeight="1" x14ac:dyDescent="0.25">
      <c r="A42" s="1334">
        <v>6</v>
      </c>
      <c r="B42" s="1338" t="s">
        <v>262</v>
      </c>
      <c r="C42" s="86" t="s">
        <v>413</v>
      </c>
      <c r="D42" s="129">
        <v>31300000</v>
      </c>
      <c r="E42" s="129"/>
      <c r="F42" s="129">
        <v>-17154000</v>
      </c>
      <c r="G42" s="129">
        <f>D42+F42</f>
        <v>14146000</v>
      </c>
      <c r="H42" s="157"/>
    </row>
    <row r="43" spans="1:8" ht="20.45" customHeight="1" x14ac:dyDescent="0.25">
      <c r="A43" s="1335"/>
      <c r="B43" s="1339"/>
      <c r="C43" s="88" t="s">
        <v>414</v>
      </c>
      <c r="D43" s="122">
        <v>62000000</v>
      </c>
      <c r="E43" s="122"/>
      <c r="F43" s="122">
        <v>-12000000</v>
      </c>
      <c r="G43" s="122">
        <v>50000000</v>
      </c>
      <c r="H43" s="156"/>
    </row>
    <row r="44" spans="1:8" ht="27" customHeight="1" x14ac:dyDescent="0.25">
      <c r="A44" s="1335"/>
      <c r="B44" s="1339"/>
      <c r="C44" s="88" t="s">
        <v>415</v>
      </c>
      <c r="D44" s="122"/>
      <c r="E44" s="122">
        <v>14154000</v>
      </c>
      <c r="F44" s="122"/>
      <c r="G44" s="122">
        <v>14154000</v>
      </c>
      <c r="H44" s="154"/>
    </row>
    <row r="45" spans="1:8" x14ac:dyDescent="0.25">
      <c r="A45" s="1336"/>
      <c r="B45" s="1341"/>
      <c r="C45" s="89" t="s">
        <v>416</v>
      </c>
      <c r="D45" s="182"/>
      <c r="E45" s="182">
        <v>15000000</v>
      </c>
      <c r="F45" s="182"/>
      <c r="G45" s="182">
        <v>15000000</v>
      </c>
      <c r="H45" s="154"/>
    </row>
    <row r="46" spans="1:8" ht="45" customHeight="1" x14ac:dyDescent="0.25">
      <c r="A46" s="183">
        <v>7</v>
      </c>
      <c r="B46" s="85" t="s">
        <v>270</v>
      </c>
      <c r="C46" s="184" t="s">
        <v>272</v>
      </c>
      <c r="D46" s="138">
        <v>28000000</v>
      </c>
      <c r="E46" s="138"/>
      <c r="F46" s="138">
        <v>-28000000</v>
      </c>
      <c r="G46" s="138">
        <f t="shared" ref="G46:G54" si="3">D46+E46+F46</f>
        <v>0</v>
      </c>
      <c r="H46" s="158"/>
    </row>
    <row r="47" spans="1:8" ht="43.15" customHeight="1" x14ac:dyDescent="0.25">
      <c r="A47" s="185">
        <v>8</v>
      </c>
      <c r="B47" s="85" t="s">
        <v>268</v>
      </c>
      <c r="C47" s="184" t="s">
        <v>272</v>
      </c>
      <c r="D47" s="138">
        <v>44000000</v>
      </c>
      <c r="E47" s="138"/>
      <c r="F47" s="138">
        <v>-44000000</v>
      </c>
      <c r="G47" s="138">
        <f t="shared" si="3"/>
        <v>0</v>
      </c>
      <c r="H47" s="159"/>
    </row>
    <row r="48" spans="1:8" ht="39.6" customHeight="1" x14ac:dyDescent="0.25">
      <c r="A48" s="185">
        <v>9</v>
      </c>
      <c r="B48" s="85" t="s">
        <v>318</v>
      </c>
      <c r="C48" s="184" t="s">
        <v>272</v>
      </c>
      <c r="D48" s="138">
        <v>30000000</v>
      </c>
      <c r="E48" s="138"/>
      <c r="F48" s="138">
        <v>-30000000</v>
      </c>
      <c r="G48" s="138">
        <f t="shared" si="3"/>
        <v>0</v>
      </c>
      <c r="H48" s="160"/>
    </row>
    <row r="49" spans="1:8" ht="37.15" customHeight="1" x14ac:dyDescent="0.25">
      <c r="A49" s="185">
        <v>10</v>
      </c>
      <c r="B49" s="85" t="s">
        <v>271</v>
      </c>
      <c r="C49" s="184" t="s">
        <v>272</v>
      </c>
      <c r="D49" s="138">
        <v>20000000</v>
      </c>
      <c r="E49" s="138"/>
      <c r="F49" s="138">
        <v>-20000000</v>
      </c>
      <c r="G49" s="138">
        <f t="shared" si="3"/>
        <v>0</v>
      </c>
      <c r="H49" s="160"/>
    </row>
    <row r="50" spans="1:8" ht="34.9" customHeight="1" x14ac:dyDescent="0.25">
      <c r="A50" s="183">
        <v>11</v>
      </c>
      <c r="B50" s="183" t="s">
        <v>294</v>
      </c>
      <c r="C50" s="184" t="s">
        <v>272</v>
      </c>
      <c r="D50" s="138"/>
      <c r="E50" s="138">
        <v>122000000</v>
      </c>
      <c r="F50" s="138"/>
      <c r="G50" s="138">
        <f t="shared" si="3"/>
        <v>122000000</v>
      </c>
      <c r="H50" s="158"/>
    </row>
    <row r="51" spans="1:8" ht="31.5" x14ac:dyDescent="0.25">
      <c r="A51" s="1326">
        <v>12</v>
      </c>
      <c r="B51" s="1329" t="s">
        <v>335</v>
      </c>
      <c r="C51" s="119" t="s">
        <v>424</v>
      </c>
      <c r="D51" s="129">
        <v>736409000</v>
      </c>
      <c r="E51" s="129">
        <v>0</v>
      </c>
      <c r="F51" s="120">
        <v>-21417140</v>
      </c>
      <c r="G51" s="163">
        <f t="shared" si="3"/>
        <v>714991860</v>
      </c>
    </row>
    <row r="52" spans="1:8" ht="40.9" customHeight="1" x14ac:dyDescent="0.25">
      <c r="A52" s="1327"/>
      <c r="B52" s="1330"/>
      <c r="C52" s="90" t="s">
        <v>425</v>
      </c>
      <c r="D52" s="122">
        <v>4002000</v>
      </c>
      <c r="E52" s="122">
        <v>8168000</v>
      </c>
      <c r="F52" s="121"/>
      <c r="G52" s="130">
        <f t="shared" si="3"/>
        <v>12170000</v>
      </c>
    </row>
    <row r="53" spans="1:8" ht="24" customHeight="1" x14ac:dyDescent="0.25">
      <c r="A53" s="1327"/>
      <c r="B53" s="1330"/>
      <c r="C53" s="90" t="s">
        <v>426</v>
      </c>
      <c r="D53" s="122">
        <v>3555610</v>
      </c>
      <c r="E53" s="122">
        <v>4085040</v>
      </c>
      <c r="F53" s="122">
        <v>0</v>
      </c>
      <c r="G53" s="130">
        <f t="shared" si="3"/>
        <v>7640650</v>
      </c>
    </row>
    <row r="54" spans="1:8" ht="24" customHeight="1" x14ac:dyDescent="0.25">
      <c r="A54" s="1328"/>
      <c r="B54" s="1331"/>
      <c r="C54" s="145" t="s">
        <v>427</v>
      </c>
      <c r="D54" s="166">
        <v>51702000</v>
      </c>
      <c r="E54" s="166">
        <v>9164100</v>
      </c>
      <c r="F54" s="175"/>
      <c r="G54" s="168">
        <f t="shared" si="3"/>
        <v>60866100</v>
      </c>
    </row>
  </sheetData>
  <mergeCells count="21">
    <mergeCell ref="A1:H1"/>
    <mergeCell ref="A2:H2"/>
    <mergeCell ref="A3:A4"/>
    <mergeCell ref="B3:B4"/>
    <mergeCell ref="C3:C4"/>
    <mergeCell ref="D3:D4"/>
    <mergeCell ref="E3:F3"/>
    <mergeCell ref="G3:G4"/>
    <mergeCell ref="H3:H4"/>
    <mergeCell ref="A51:A54"/>
    <mergeCell ref="B51:B54"/>
    <mergeCell ref="B6:B12"/>
    <mergeCell ref="A6:A12"/>
    <mergeCell ref="B14:B22"/>
    <mergeCell ref="A14:A22"/>
    <mergeCell ref="A42:A45"/>
    <mergeCell ref="A23:A28"/>
    <mergeCell ref="B23:B28"/>
    <mergeCell ref="A29:A41"/>
    <mergeCell ref="B29:B41"/>
    <mergeCell ref="B42:B45"/>
  </mergeCells>
  <pageMargins left="0.28740157500000002" right="0" top="0.59055118100000004" bottom="9.0551180999999994E-2" header="0.31496062992126" footer="0.31496062992126"/>
  <pageSetup paperSize="9" firstPageNumber="60" orientation="landscape" useFirstPageNumber="1" r:id="rId1"/>
  <headerFooter>
    <oddHeader>&amp;C78&amp;R&amp;"Times New Roman,Italic"Biểu điều chỉnh</oddHeader>
  </headerFooter>
  <colBreaks count="1" manualBreakCount="1">
    <brk id="7" max="1048575" man="1"/>
  </colBreaks>
</worksheet>
</file>

<file path=xl/worksheets/sheet1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L18"/>
  <sheetViews>
    <sheetView workbookViewId="0">
      <selection activeCell="D12" sqref="D12"/>
    </sheetView>
  </sheetViews>
  <sheetFormatPr defaultRowHeight="15.75" x14ac:dyDescent="0.25"/>
  <cols>
    <col min="1" max="1" width="4.25" customWidth="1"/>
    <col min="2" max="2" width="14.25" customWidth="1"/>
    <col min="3" max="12" width="7.125" customWidth="1"/>
  </cols>
  <sheetData>
    <row r="1" spans="1:12" ht="16.5" x14ac:dyDescent="0.25">
      <c r="A1" s="20" t="s">
        <v>106</v>
      </c>
    </row>
    <row r="2" spans="1:12" ht="44.25" customHeight="1" x14ac:dyDescent="0.25">
      <c r="A2" s="1352" t="s">
        <v>114</v>
      </c>
      <c r="B2" s="1352"/>
      <c r="C2" s="1352"/>
      <c r="D2" s="1352"/>
      <c r="E2" s="1352"/>
      <c r="F2" s="1352"/>
      <c r="G2" s="1352"/>
      <c r="H2" s="1352"/>
      <c r="I2" s="1352"/>
      <c r="J2" s="1352"/>
      <c r="K2" s="1352"/>
      <c r="L2" s="1352"/>
    </row>
    <row r="3" spans="1:12" x14ac:dyDescent="0.25">
      <c r="A3" s="4"/>
      <c r="J3" s="1354" t="s">
        <v>6</v>
      </c>
      <c r="K3" s="1354"/>
      <c r="L3" s="1354"/>
    </row>
    <row r="4" spans="1:12" ht="23.25" customHeight="1" x14ac:dyDescent="0.25">
      <c r="A4" s="1353" t="s">
        <v>0</v>
      </c>
      <c r="B4" s="1353" t="s">
        <v>111</v>
      </c>
      <c r="C4" s="1353" t="s">
        <v>48</v>
      </c>
      <c r="D4" s="1353"/>
      <c r="E4" s="1353"/>
      <c r="F4" s="1353" t="s">
        <v>86</v>
      </c>
      <c r="G4" s="1353"/>
      <c r="H4" s="1353"/>
      <c r="I4" s="1353" t="s">
        <v>86</v>
      </c>
      <c r="J4" s="1353"/>
      <c r="K4" s="1353"/>
      <c r="L4" s="1353" t="s">
        <v>81</v>
      </c>
    </row>
    <row r="5" spans="1:12" ht="57" customHeight="1" x14ac:dyDescent="0.25">
      <c r="A5" s="1353"/>
      <c r="B5" s="1353"/>
      <c r="C5" s="8" t="s">
        <v>48</v>
      </c>
      <c r="D5" s="8" t="s">
        <v>84</v>
      </c>
      <c r="E5" s="8" t="s">
        <v>85</v>
      </c>
      <c r="F5" s="8" t="s">
        <v>48</v>
      </c>
      <c r="G5" s="8" t="s">
        <v>84</v>
      </c>
      <c r="H5" s="8" t="s">
        <v>85</v>
      </c>
      <c r="I5" s="8" t="s">
        <v>48</v>
      </c>
      <c r="J5" s="8" t="s">
        <v>84</v>
      </c>
      <c r="K5" s="8" t="s">
        <v>85</v>
      </c>
      <c r="L5" s="1353"/>
    </row>
    <row r="6" spans="1:12" x14ac:dyDescent="0.25">
      <c r="A6" s="6" t="s">
        <v>2</v>
      </c>
      <c r="B6" s="6" t="s">
        <v>3</v>
      </c>
      <c r="C6" s="6" t="s">
        <v>54</v>
      </c>
      <c r="D6" s="6">
        <v>2</v>
      </c>
      <c r="E6" s="6">
        <v>3</v>
      </c>
      <c r="F6" s="6" t="s">
        <v>55</v>
      </c>
      <c r="G6" s="6">
        <v>5</v>
      </c>
      <c r="H6" s="6">
        <v>6</v>
      </c>
      <c r="I6" s="6" t="s">
        <v>87</v>
      </c>
      <c r="J6" s="6">
        <v>8</v>
      </c>
      <c r="K6" s="6">
        <v>9</v>
      </c>
      <c r="L6" s="6">
        <v>10</v>
      </c>
    </row>
    <row r="7" spans="1:12" x14ac:dyDescent="0.25">
      <c r="A7" s="9"/>
      <c r="B7" s="5" t="s">
        <v>71</v>
      </c>
      <c r="C7" s="9"/>
      <c r="D7" s="9"/>
      <c r="E7" s="9"/>
      <c r="F7" s="9"/>
      <c r="G7" s="9"/>
      <c r="H7" s="9"/>
      <c r="I7" s="9"/>
      <c r="J7" s="9"/>
      <c r="K7" s="9"/>
      <c r="L7" s="9"/>
    </row>
    <row r="8" spans="1:12" x14ac:dyDescent="0.25">
      <c r="A8" s="9">
        <v>1</v>
      </c>
      <c r="B8" s="2" t="s">
        <v>50</v>
      </c>
      <c r="C8" s="9"/>
      <c r="D8" s="9"/>
      <c r="E8" s="9"/>
      <c r="F8" s="9"/>
      <c r="G8" s="9"/>
      <c r="H8" s="9"/>
      <c r="I8" s="9"/>
      <c r="J8" s="9"/>
      <c r="K8" s="9"/>
      <c r="L8" s="9"/>
    </row>
    <row r="9" spans="1:12" x14ac:dyDescent="0.25">
      <c r="A9" s="9">
        <v>2</v>
      </c>
      <c r="B9" s="2" t="s">
        <v>108</v>
      </c>
      <c r="C9" s="9"/>
      <c r="D9" s="9"/>
      <c r="E9" s="9"/>
      <c r="F9" s="9"/>
      <c r="G9" s="9"/>
      <c r="H9" s="9"/>
      <c r="I9" s="9"/>
      <c r="J9" s="9"/>
      <c r="K9" s="9"/>
      <c r="L9" s="9"/>
    </row>
    <row r="10" spans="1:12" x14ac:dyDescent="0.25">
      <c r="A10" s="9">
        <v>3</v>
      </c>
      <c r="B10" s="2" t="s">
        <v>113</v>
      </c>
      <c r="C10" s="9"/>
      <c r="D10" s="9"/>
      <c r="E10" s="9"/>
      <c r="F10" s="9"/>
      <c r="G10" s="9"/>
      <c r="H10" s="9"/>
      <c r="I10" s="9"/>
      <c r="J10" s="9"/>
      <c r="K10" s="9"/>
      <c r="L10" s="9"/>
    </row>
    <row r="11" spans="1:12" x14ac:dyDescent="0.25">
      <c r="A11" s="9"/>
      <c r="B11" s="2"/>
      <c r="C11" s="9"/>
      <c r="D11" s="9"/>
      <c r="E11" s="9"/>
      <c r="F11" s="9"/>
      <c r="G11" s="9"/>
      <c r="H11" s="9"/>
      <c r="I11" s="9"/>
      <c r="J11" s="9"/>
      <c r="K11" s="9"/>
      <c r="L11" s="9"/>
    </row>
    <row r="12" spans="1:12" x14ac:dyDescent="0.25">
      <c r="A12" s="9"/>
      <c r="B12" s="2"/>
      <c r="C12" s="9"/>
      <c r="D12" s="9"/>
      <c r="E12" s="9"/>
      <c r="F12" s="9"/>
      <c r="G12" s="9"/>
      <c r="H12" s="9"/>
      <c r="I12" s="9"/>
      <c r="J12" s="9"/>
      <c r="K12" s="9"/>
      <c r="L12" s="9"/>
    </row>
    <row r="13" spans="1:12" x14ac:dyDescent="0.25">
      <c r="A13" s="10"/>
      <c r="B13" s="3"/>
      <c r="C13" s="10"/>
      <c r="D13" s="10"/>
      <c r="E13" s="10"/>
      <c r="F13" s="10"/>
      <c r="G13" s="10"/>
      <c r="H13" s="10"/>
      <c r="I13" s="10"/>
      <c r="J13" s="10"/>
      <c r="K13" s="10"/>
      <c r="L13" s="10"/>
    </row>
    <row r="14" spans="1:12" x14ac:dyDescent="0.25">
      <c r="A14" s="1"/>
    </row>
    <row r="15" spans="1:12" ht="15.75" customHeight="1" x14ac:dyDescent="0.25">
      <c r="I15" s="1351" t="s">
        <v>231</v>
      </c>
      <c r="J15" s="1351"/>
      <c r="K15" s="1351"/>
      <c r="L15" s="1351"/>
    </row>
    <row r="16" spans="1:12" ht="15.75" customHeight="1" x14ac:dyDescent="0.25">
      <c r="I16" s="1352" t="s">
        <v>228</v>
      </c>
      <c r="J16" s="1352"/>
      <c r="K16" s="1352"/>
      <c r="L16" s="1352"/>
    </row>
    <row r="17" spans="9:12" ht="15.75" customHeight="1" x14ac:dyDescent="0.25">
      <c r="I17" s="1352" t="s">
        <v>229</v>
      </c>
      <c r="J17" s="1352"/>
      <c r="K17" s="1352"/>
      <c r="L17" s="1352"/>
    </row>
    <row r="18" spans="9:12" ht="15.75" customHeight="1" x14ac:dyDescent="0.25">
      <c r="I18" s="1351" t="s">
        <v>230</v>
      </c>
      <c r="J18" s="1351"/>
      <c r="K18" s="1351"/>
      <c r="L18" s="1351"/>
    </row>
  </sheetData>
  <mergeCells count="12">
    <mergeCell ref="I18:L18"/>
    <mergeCell ref="A2:L2"/>
    <mergeCell ref="L4:L5"/>
    <mergeCell ref="A4:A5"/>
    <mergeCell ref="B4:B5"/>
    <mergeCell ref="C4:E4"/>
    <mergeCell ref="F4:H4"/>
    <mergeCell ref="I4:K4"/>
    <mergeCell ref="J3:L3"/>
    <mergeCell ref="I15:L15"/>
    <mergeCell ref="I16:L16"/>
    <mergeCell ref="I17:L17"/>
  </mergeCells>
  <pageMargins left="0.49" right="0.24" top="0.97" bottom="1.0900000000000001" header="0.49" footer="0.73"/>
  <pageSetup paperSize="9" firstPageNumber="90" orientation="portrait" useFirstPageNumber="1" r:id="rId1"/>
  <headerFooter>
    <oddHeader>&amp;RBiểu số 4.30</oddHeader>
    <oddFooter>&amp;C&amp;P</oddFooter>
  </headerFooter>
</worksheet>
</file>

<file path=xl/worksheets/sheet1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L16"/>
  <sheetViews>
    <sheetView workbookViewId="0">
      <selection activeCell="A2" sqref="A2:L2"/>
    </sheetView>
  </sheetViews>
  <sheetFormatPr defaultRowHeight="15.75" x14ac:dyDescent="0.25"/>
  <cols>
    <col min="1" max="1" width="3.875" customWidth="1"/>
    <col min="2" max="2" width="13" customWidth="1"/>
    <col min="3" max="11" width="7.5" customWidth="1"/>
    <col min="12" max="12" width="6.375" customWidth="1"/>
  </cols>
  <sheetData>
    <row r="1" spans="1:12" ht="16.5" x14ac:dyDescent="0.25">
      <c r="A1" s="20" t="s">
        <v>106</v>
      </c>
    </row>
    <row r="2" spans="1:12" s="11" customFormat="1" ht="44.25" customHeight="1" x14ac:dyDescent="0.25">
      <c r="A2" s="1355" t="s">
        <v>232</v>
      </c>
      <c r="B2" s="1355"/>
      <c r="C2" s="1355"/>
      <c r="D2" s="1355"/>
      <c r="E2" s="1355"/>
      <c r="F2" s="1355"/>
      <c r="G2" s="1355"/>
      <c r="H2" s="1355"/>
      <c r="I2" s="1355"/>
      <c r="J2" s="1355"/>
      <c r="K2" s="1355"/>
      <c r="L2" s="1355"/>
    </row>
    <row r="3" spans="1:12" ht="21" customHeight="1" x14ac:dyDescent="0.25">
      <c r="A3" s="4"/>
      <c r="J3" s="1357" t="s">
        <v>6</v>
      </c>
      <c r="K3" s="1357"/>
      <c r="L3" s="1357"/>
    </row>
    <row r="4" spans="1:12" s="17" customFormat="1" ht="20.25" customHeight="1" x14ac:dyDescent="0.25">
      <c r="A4" s="1356" t="s">
        <v>0</v>
      </c>
      <c r="B4" s="1356" t="s">
        <v>111</v>
      </c>
      <c r="C4" s="1356" t="s">
        <v>48</v>
      </c>
      <c r="D4" s="1356"/>
      <c r="E4" s="1356"/>
      <c r="F4" s="1356" t="s">
        <v>88</v>
      </c>
      <c r="G4" s="1356"/>
      <c r="H4" s="1356"/>
      <c r="I4" s="1356" t="s">
        <v>88</v>
      </c>
      <c r="J4" s="1356"/>
      <c r="K4" s="1356"/>
      <c r="L4" s="1356" t="s">
        <v>81</v>
      </c>
    </row>
    <row r="5" spans="1:12" s="17" customFormat="1" ht="51.75" customHeight="1" x14ac:dyDescent="0.25">
      <c r="A5" s="1356"/>
      <c r="B5" s="1356"/>
      <c r="C5" s="18" t="s">
        <v>48</v>
      </c>
      <c r="D5" s="18" t="s">
        <v>84</v>
      </c>
      <c r="E5" s="18" t="s">
        <v>85</v>
      </c>
      <c r="F5" s="18" t="s">
        <v>48</v>
      </c>
      <c r="G5" s="18" t="s">
        <v>84</v>
      </c>
      <c r="H5" s="18" t="s">
        <v>85</v>
      </c>
      <c r="I5" s="18" t="s">
        <v>48</v>
      </c>
      <c r="J5" s="18" t="s">
        <v>84</v>
      </c>
      <c r="K5" s="18" t="s">
        <v>85</v>
      </c>
      <c r="L5" s="1356"/>
    </row>
    <row r="6" spans="1:12" s="17" customFormat="1" ht="21.75" customHeight="1" x14ac:dyDescent="0.25">
      <c r="A6" s="18" t="s">
        <v>2</v>
      </c>
      <c r="B6" s="18" t="s">
        <v>3</v>
      </c>
      <c r="C6" s="18" t="s">
        <v>54</v>
      </c>
      <c r="D6" s="18">
        <v>2</v>
      </c>
      <c r="E6" s="18">
        <v>3</v>
      </c>
      <c r="F6" s="18" t="s">
        <v>55</v>
      </c>
      <c r="G6" s="18">
        <v>5</v>
      </c>
      <c r="H6" s="18">
        <v>6</v>
      </c>
      <c r="I6" s="18" t="s">
        <v>87</v>
      </c>
      <c r="J6" s="18">
        <v>8</v>
      </c>
      <c r="K6" s="18">
        <v>9</v>
      </c>
      <c r="L6" s="18">
        <v>10</v>
      </c>
    </row>
    <row r="7" spans="1:12" s="17" customFormat="1" ht="25.5" customHeight="1" x14ac:dyDescent="0.25">
      <c r="A7" s="21"/>
      <c r="B7" s="22" t="s">
        <v>71</v>
      </c>
      <c r="C7" s="21"/>
      <c r="D7" s="21"/>
      <c r="E7" s="21"/>
      <c r="F7" s="21"/>
      <c r="G7" s="21"/>
      <c r="H7" s="21"/>
      <c r="I7" s="21"/>
      <c r="J7" s="21"/>
      <c r="K7" s="21"/>
      <c r="L7" s="21"/>
    </row>
    <row r="8" spans="1:12" s="17" customFormat="1" ht="21.75" customHeight="1" x14ac:dyDescent="0.25">
      <c r="A8" s="23">
        <v>1</v>
      </c>
      <c r="B8" s="24" t="s">
        <v>50</v>
      </c>
      <c r="C8" s="23"/>
      <c r="D8" s="23"/>
      <c r="E8" s="23"/>
      <c r="F8" s="23"/>
      <c r="G8" s="23"/>
      <c r="H8" s="23"/>
      <c r="I8" s="23"/>
      <c r="J8" s="23"/>
      <c r="K8" s="23"/>
      <c r="L8" s="23"/>
    </row>
    <row r="9" spans="1:12" s="17" customFormat="1" ht="21.75" customHeight="1" x14ac:dyDescent="0.25">
      <c r="A9" s="23">
        <v>2</v>
      </c>
      <c r="B9" s="24" t="s">
        <v>108</v>
      </c>
      <c r="C9" s="23"/>
      <c r="D9" s="23"/>
      <c r="E9" s="23"/>
      <c r="F9" s="23"/>
      <c r="G9" s="23"/>
      <c r="H9" s="23"/>
      <c r="I9" s="23"/>
      <c r="J9" s="23"/>
      <c r="K9" s="23"/>
      <c r="L9" s="23"/>
    </row>
    <row r="10" spans="1:12" s="17" customFormat="1" ht="21.75" customHeight="1" x14ac:dyDescent="0.25">
      <c r="A10" s="23">
        <v>3</v>
      </c>
      <c r="B10" s="24" t="s">
        <v>51</v>
      </c>
      <c r="C10" s="23"/>
      <c r="D10" s="23"/>
      <c r="E10" s="23"/>
      <c r="F10" s="23"/>
      <c r="G10" s="23"/>
      <c r="H10" s="23"/>
      <c r="I10" s="23"/>
      <c r="J10" s="23"/>
      <c r="K10" s="23"/>
      <c r="L10" s="23"/>
    </row>
    <row r="11" spans="1:12" s="17" customFormat="1" ht="21.75" customHeight="1" x14ac:dyDescent="0.25">
      <c r="A11" s="23"/>
      <c r="B11" s="24"/>
      <c r="C11" s="23"/>
      <c r="D11" s="23"/>
      <c r="E11" s="23"/>
      <c r="F11" s="23"/>
      <c r="G11" s="23"/>
      <c r="H11" s="23"/>
      <c r="I11" s="23"/>
      <c r="J11" s="23"/>
      <c r="K11" s="23"/>
      <c r="L11" s="23"/>
    </row>
    <row r="12" spans="1:12" s="17" customFormat="1" ht="21.75" customHeight="1" x14ac:dyDescent="0.25">
      <c r="A12" s="25"/>
      <c r="B12" s="26"/>
      <c r="C12" s="25"/>
      <c r="D12" s="25"/>
      <c r="E12" s="25"/>
      <c r="F12" s="25"/>
      <c r="G12" s="25"/>
      <c r="H12" s="25"/>
      <c r="I12" s="25"/>
      <c r="J12" s="25"/>
      <c r="K12" s="25"/>
      <c r="L12" s="25"/>
    </row>
    <row r="13" spans="1:12" ht="21.75" customHeight="1" x14ac:dyDescent="0.25">
      <c r="A13" s="1"/>
      <c r="I13" s="1351" t="s">
        <v>231</v>
      </c>
      <c r="J13" s="1351"/>
      <c r="K13" s="1351"/>
      <c r="L13" s="1351"/>
    </row>
    <row r="14" spans="1:12" x14ac:dyDescent="0.25">
      <c r="I14" s="1352" t="s">
        <v>228</v>
      </c>
      <c r="J14" s="1352"/>
      <c r="K14" s="1352"/>
      <c r="L14" s="1352"/>
    </row>
    <row r="15" spans="1:12" x14ac:dyDescent="0.25">
      <c r="I15" s="1352" t="s">
        <v>229</v>
      </c>
      <c r="J15" s="1352"/>
      <c r="K15" s="1352"/>
      <c r="L15" s="1352"/>
    </row>
    <row r="16" spans="1:12" x14ac:dyDescent="0.25">
      <c r="I16" s="1351" t="s">
        <v>230</v>
      </c>
      <c r="J16" s="1351"/>
      <c r="K16" s="1351"/>
      <c r="L16" s="1351"/>
    </row>
  </sheetData>
  <mergeCells count="12">
    <mergeCell ref="I16:L16"/>
    <mergeCell ref="A2:L2"/>
    <mergeCell ref="L4:L5"/>
    <mergeCell ref="A4:A5"/>
    <mergeCell ref="B4:B5"/>
    <mergeCell ref="C4:E4"/>
    <mergeCell ref="F4:H4"/>
    <mergeCell ref="I4:K4"/>
    <mergeCell ref="J3:L3"/>
    <mergeCell ref="I13:L13"/>
    <mergeCell ref="I14:L14"/>
    <mergeCell ref="I15:L15"/>
  </mergeCells>
  <pageMargins left="0.4" right="0.2" top="0.94" bottom="1.1499999999999999" header="0.65" footer="0.88"/>
  <pageSetup paperSize="9" firstPageNumber="91" orientation="portrait" useFirstPageNumber="1" r:id="rId1"/>
  <headerFooter>
    <oddHeader>&amp;RBiểu số 4.31</oddHeader>
    <oddFooter>&amp;C&amp;P</oddFooter>
  </headerFooter>
</worksheet>
</file>

<file path=xl/worksheets/sheet1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M18"/>
  <sheetViews>
    <sheetView workbookViewId="0">
      <selection activeCell="H11" sqref="H11"/>
    </sheetView>
  </sheetViews>
  <sheetFormatPr defaultRowHeight="15.75" x14ac:dyDescent="0.25"/>
  <cols>
    <col min="1" max="1" width="35.125" customWidth="1"/>
    <col min="3" max="3" width="32.125" customWidth="1"/>
    <col min="4" max="4" width="10" customWidth="1"/>
  </cols>
  <sheetData>
    <row r="1" spans="1:13" ht="23.25" customHeight="1" x14ac:dyDescent="0.25">
      <c r="A1" s="32" t="s">
        <v>182</v>
      </c>
      <c r="B1" s="28"/>
    </row>
    <row r="2" spans="1:13" x14ac:dyDescent="0.25">
      <c r="A2" s="1138" t="s">
        <v>179</v>
      </c>
      <c r="B2" s="1138"/>
      <c r="C2" s="1138"/>
      <c r="D2" s="1138"/>
    </row>
    <row r="3" spans="1:13" x14ac:dyDescent="0.25">
      <c r="A3" s="1173"/>
      <c r="B3" s="1173"/>
      <c r="C3" s="1173"/>
      <c r="D3" s="1173"/>
      <c r="E3" s="7"/>
      <c r="F3" s="7"/>
      <c r="G3" s="7"/>
      <c r="H3" s="7"/>
      <c r="I3" s="7"/>
      <c r="J3" s="7"/>
      <c r="K3" s="7"/>
      <c r="L3" s="7"/>
      <c r="M3" s="7"/>
    </row>
    <row r="4" spans="1:13" ht="21" customHeight="1" x14ac:dyDescent="0.25">
      <c r="D4" s="41" t="s">
        <v>6</v>
      </c>
    </row>
    <row r="5" spans="1:13" x14ac:dyDescent="0.25">
      <c r="A5" s="36" t="s">
        <v>115</v>
      </c>
      <c r="B5" s="36" t="s">
        <v>116</v>
      </c>
      <c r="C5" s="36" t="s">
        <v>117</v>
      </c>
      <c r="D5" s="36" t="s">
        <v>116</v>
      </c>
    </row>
    <row r="6" spans="1:13" x14ac:dyDescent="0.25">
      <c r="A6" s="37" t="s">
        <v>118</v>
      </c>
      <c r="B6" s="1359"/>
      <c r="C6" s="37" t="s">
        <v>120</v>
      </c>
      <c r="D6" s="1359"/>
    </row>
    <row r="7" spans="1:13" x14ac:dyDescent="0.25">
      <c r="A7" s="38" t="s">
        <v>119</v>
      </c>
      <c r="B7" s="1360"/>
      <c r="C7" s="38" t="s">
        <v>121</v>
      </c>
      <c r="D7" s="1360"/>
    </row>
    <row r="8" spans="1:13" ht="18.75" x14ac:dyDescent="0.25">
      <c r="A8" s="38" t="s">
        <v>122</v>
      </c>
      <c r="B8" s="38"/>
      <c r="C8" s="38" t="s">
        <v>123</v>
      </c>
      <c r="D8" s="38"/>
    </row>
    <row r="9" spans="1:13" x14ac:dyDescent="0.25">
      <c r="A9" s="38" t="s">
        <v>124</v>
      </c>
      <c r="B9" s="1360"/>
      <c r="C9" s="1360" t="s">
        <v>127</v>
      </c>
      <c r="D9" s="1360"/>
    </row>
    <row r="10" spans="1:13" x14ac:dyDescent="0.25">
      <c r="A10" s="38" t="s">
        <v>125</v>
      </c>
      <c r="B10" s="1360"/>
      <c r="C10" s="1360"/>
      <c r="D10" s="1360"/>
    </row>
    <row r="11" spans="1:13" x14ac:dyDescent="0.25">
      <c r="A11" s="38" t="s">
        <v>126</v>
      </c>
      <c r="B11" s="1360"/>
      <c r="C11" s="1360"/>
      <c r="D11" s="1360"/>
    </row>
    <row r="12" spans="1:13" x14ac:dyDescent="0.25">
      <c r="A12" s="39" t="s">
        <v>128</v>
      </c>
      <c r="B12" s="39"/>
      <c r="C12" s="39"/>
      <c r="D12" s="39"/>
    </row>
    <row r="13" spans="1:13" ht="48" customHeight="1" x14ac:dyDescent="0.25">
      <c r="A13" s="1358" t="s">
        <v>181</v>
      </c>
      <c r="B13" s="1358"/>
      <c r="C13" s="1358"/>
      <c r="D13" s="1358"/>
    </row>
    <row r="14" spans="1:13" x14ac:dyDescent="0.25">
      <c r="A14" s="27"/>
    </row>
    <row r="15" spans="1:13" x14ac:dyDescent="0.25">
      <c r="A15" s="32" t="s">
        <v>129</v>
      </c>
      <c r="C15" s="34" t="s">
        <v>180</v>
      </c>
    </row>
    <row r="16" spans="1:13" x14ac:dyDescent="0.25">
      <c r="C16" s="31" t="s">
        <v>130</v>
      </c>
    </row>
    <row r="17" spans="1:3" x14ac:dyDescent="0.25">
      <c r="A17" s="33"/>
      <c r="C17" s="31" t="s">
        <v>131</v>
      </c>
    </row>
    <row r="18" spans="1:3" x14ac:dyDescent="0.25">
      <c r="A18" s="33"/>
      <c r="C18" s="35" t="s">
        <v>132</v>
      </c>
    </row>
  </sheetData>
  <mergeCells count="8">
    <mergeCell ref="A2:D2"/>
    <mergeCell ref="A3:D3"/>
    <mergeCell ref="A13:D13"/>
    <mergeCell ref="B6:B7"/>
    <mergeCell ref="D6:D7"/>
    <mergeCell ref="B9:B11"/>
    <mergeCell ref="C9:C11"/>
    <mergeCell ref="D9:D11"/>
  </mergeCells>
  <pageMargins left="0.7" right="0.2" top="0.94" bottom="1.18" header="0.47" footer="0.84"/>
  <pageSetup paperSize="9" firstPageNumber="95" orientation="portrait" useFirstPageNumber="1" r:id="rId1"/>
  <headerFooter>
    <oddHeader>&amp;RBiểu số 4.35</oddHeader>
    <oddFooter>&amp;C&amp;P</oddFooter>
  </headerFooter>
</worksheet>
</file>

<file path=xl/worksheets/sheet1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H37"/>
  <sheetViews>
    <sheetView topLeftCell="A7" workbookViewId="0">
      <selection activeCell="M11" sqref="M11"/>
    </sheetView>
  </sheetViews>
  <sheetFormatPr defaultRowHeight="15.75" x14ac:dyDescent="0.25"/>
  <cols>
    <col min="1" max="1" width="4.625" customWidth="1"/>
    <col min="2" max="2" width="32.75" customWidth="1"/>
    <col min="3" max="8" width="8.375" customWidth="1"/>
  </cols>
  <sheetData>
    <row r="1" spans="1:8" ht="21.75" customHeight="1" x14ac:dyDescent="0.25">
      <c r="A1" s="49" t="s">
        <v>193</v>
      </c>
      <c r="C1" s="32"/>
    </row>
    <row r="2" spans="1:8" ht="18.75" customHeight="1" x14ac:dyDescent="0.25">
      <c r="A2" s="1138" t="s">
        <v>133</v>
      </c>
      <c r="B2" s="1138"/>
      <c r="C2" s="1138"/>
      <c r="D2" s="1138"/>
      <c r="E2" s="1138"/>
      <c r="F2" s="1138"/>
      <c r="G2" s="1138"/>
      <c r="H2" s="1138"/>
    </row>
    <row r="3" spans="1:8" x14ac:dyDescent="0.25">
      <c r="A3" s="1139"/>
      <c r="B3" s="1139"/>
      <c r="C3" s="1139"/>
      <c r="D3" s="1139"/>
      <c r="E3" s="1139"/>
      <c r="F3" s="1139"/>
      <c r="G3" s="1139"/>
      <c r="H3" s="1139"/>
    </row>
    <row r="4" spans="1:8" x14ac:dyDescent="0.25">
      <c r="H4" s="41" t="s">
        <v>6</v>
      </c>
    </row>
    <row r="5" spans="1:8" ht="15.75" customHeight="1" x14ac:dyDescent="0.25">
      <c r="A5" s="1362" t="s">
        <v>0</v>
      </c>
      <c r="B5" s="1140" t="s">
        <v>1</v>
      </c>
      <c r="C5" s="1140" t="s">
        <v>183</v>
      </c>
      <c r="D5" s="1140"/>
      <c r="E5" s="1140" t="s">
        <v>184</v>
      </c>
      <c r="F5" s="1140"/>
      <c r="G5" s="1140" t="s">
        <v>26</v>
      </c>
      <c r="H5" s="1140"/>
    </row>
    <row r="6" spans="1:8" ht="31.5" x14ac:dyDescent="0.25">
      <c r="A6" s="1362"/>
      <c r="B6" s="1140"/>
      <c r="C6" s="36" t="s">
        <v>134</v>
      </c>
      <c r="D6" s="36" t="s">
        <v>135</v>
      </c>
      <c r="E6" s="36" t="s">
        <v>134</v>
      </c>
      <c r="F6" s="36" t="s">
        <v>135</v>
      </c>
      <c r="G6" s="36" t="s">
        <v>134</v>
      </c>
      <c r="H6" s="36" t="s">
        <v>135</v>
      </c>
    </row>
    <row r="7" spans="1:8" x14ac:dyDescent="0.25">
      <c r="A7" s="40" t="s">
        <v>2</v>
      </c>
      <c r="B7" s="36" t="s">
        <v>3</v>
      </c>
      <c r="C7" s="36">
        <v>1</v>
      </c>
      <c r="D7" s="36">
        <v>2</v>
      </c>
      <c r="E7" s="36">
        <v>3</v>
      </c>
      <c r="F7" s="36">
        <v>4</v>
      </c>
      <c r="G7" s="36" t="s">
        <v>136</v>
      </c>
      <c r="H7" s="36" t="s">
        <v>137</v>
      </c>
    </row>
    <row r="8" spans="1:8" x14ac:dyDescent="0.25">
      <c r="A8" s="45"/>
      <c r="B8" s="37" t="s">
        <v>118</v>
      </c>
      <c r="C8" s="50"/>
      <c r="D8" s="50"/>
      <c r="E8" s="50"/>
      <c r="F8" s="50"/>
      <c r="G8" s="50"/>
      <c r="H8" s="50"/>
    </row>
    <row r="9" spans="1:8" s="16" customFormat="1" x14ac:dyDescent="0.25">
      <c r="A9" s="48" t="s">
        <v>8</v>
      </c>
      <c r="B9" s="43" t="s">
        <v>185</v>
      </c>
      <c r="C9" s="38"/>
      <c r="D9" s="38"/>
      <c r="E9" s="38"/>
      <c r="F9" s="38"/>
      <c r="G9" s="38"/>
      <c r="H9" s="38"/>
    </row>
    <row r="10" spans="1:8" x14ac:dyDescent="0.25">
      <c r="A10" s="46"/>
      <c r="B10" s="38" t="s">
        <v>138</v>
      </c>
      <c r="C10" s="38"/>
      <c r="D10" s="38"/>
      <c r="E10" s="38"/>
      <c r="F10" s="38"/>
      <c r="G10" s="38"/>
      <c r="H10" s="38"/>
    </row>
    <row r="11" spans="1:8" ht="31.5" x14ac:dyDescent="0.25">
      <c r="A11" s="46"/>
      <c r="B11" s="38" t="s">
        <v>139</v>
      </c>
      <c r="C11" s="38"/>
      <c r="D11" s="38"/>
      <c r="E11" s="38"/>
      <c r="F11" s="38"/>
      <c r="G11" s="38"/>
      <c r="H11" s="38"/>
    </row>
    <row r="12" spans="1:8" x14ac:dyDescent="0.25">
      <c r="A12" s="46"/>
      <c r="B12" s="38" t="s">
        <v>140</v>
      </c>
      <c r="C12" s="38"/>
      <c r="D12" s="38"/>
      <c r="E12" s="38"/>
      <c r="F12" s="38"/>
      <c r="G12" s="38"/>
      <c r="H12" s="38"/>
    </row>
    <row r="13" spans="1:8" x14ac:dyDescent="0.25">
      <c r="A13" s="46"/>
      <c r="B13" s="38" t="s">
        <v>141</v>
      </c>
      <c r="C13" s="38"/>
      <c r="D13" s="38"/>
      <c r="E13" s="38"/>
      <c r="F13" s="38"/>
      <c r="G13" s="38"/>
      <c r="H13" s="38"/>
    </row>
    <row r="14" spans="1:8" ht="31.5" x14ac:dyDescent="0.25">
      <c r="A14" s="46"/>
      <c r="B14" s="38" t="s">
        <v>142</v>
      </c>
      <c r="C14" s="38"/>
      <c r="D14" s="38"/>
      <c r="E14" s="38"/>
      <c r="F14" s="38"/>
      <c r="G14" s="38"/>
      <c r="H14" s="38"/>
    </row>
    <row r="15" spans="1:8" x14ac:dyDescent="0.25">
      <c r="A15" s="46"/>
      <c r="B15" s="38" t="s">
        <v>143</v>
      </c>
      <c r="C15" s="38"/>
      <c r="D15" s="38"/>
      <c r="E15" s="38"/>
      <c r="F15" s="38"/>
      <c r="G15" s="38"/>
      <c r="H15" s="38"/>
    </row>
    <row r="16" spans="1:8" ht="31.5" x14ac:dyDescent="0.25">
      <c r="A16" s="46"/>
      <c r="B16" s="38" t="s">
        <v>144</v>
      </c>
      <c r="C16" s="38"/>
      <c r="D16" s="38"/>
      <c r="E16" s="38"/>
      <c r="F16" s="38"/>
      <c r="G16" s="38"/>
      <c r="H16" s="38"/>
    </row>
    <row r="17" spans="1:8" x14ac:dyDescent="0.25">
      <c r="A17" s="46"/>
      <c r="B17" s="38" t="s">
        <v>145</v>
      </c>
      <c r="C17" s="38"/>
      <c r="D17" s="38"/>
      <c r="E17" s="38"/>
      <c r="F17" s="38"/>
      <c r="G17" s="38"/>
      <c r="H17" s="38"/>
    </row>
    <row r="18" spans="1:8" s="16" customFormat="1" ht="31.5" x14ac:dyDescent="0.25">
      <c r="A18" s="48" t="s">
        <v>10</v>
      </c>
      <c r="B18" s="43" t="s">
        <v>186</v>
      </c>
      <c r="C18" s="38"/>
      <c r="D18" s="38"/>
      <c r="E18" s="38"/>
      <c r="F18" s="38"/>
      <c r="G18" s="38"/>
      <c r="H18" s="38"/>
    </row>
    <row r="19" spans="1:8" x14ac:dyDescent="0.25">
      <c r="A19" s="46">
        <v>1</v>
      </c>
      <c r="B19" s="38" t="s">
        <v>187</v>
      </c>
      <c r="C19" s="38"/>
      <c r="D19" s="38"/>
      <c r="E19" s="38"/>
      <c r="F19" s="38"/>
      <c r="G19" s="38"/>
      <c r="H19" s="38"/>
    </row>
    <row r="20" spans="1:8" x14ac:dyDescent="0.25">
      <c r="A20" s="46"/>
      <c r="B20" s="38" t="s">
        <v>146</v>
      </c>
      <c r="C20" s="38"/>
      <c r="D20" s="38"/>
      <c r="E20" s="38"/>
      <c r="F20" s="38"/>
      <c r="G20" s="38"/>
      <c r="H20" s="38"/>
    </row>
    <row r="21" spans="1:8" ht="31.5" x14ac:dyDescent="0.25">
      <c r="A21" s="46"/>
      <c r="B21" s="38" t="s">
        <v>147</v>
      </c>
      <c r="C21" s="38"/>
      <c r="D21" s="38"/>
      <c r="E21" s="38"/>
      <c r="F21" s="38"/>
      <c r="G21" s="38"/>
      <c r="H21" s="38"/>
    </row>
    <row r="22" spans="1:8" ht="31.5" x14ac:dyDescent="0.25">
      <c r="A22" s="46"/>
      <c r="B22" s="38" t="s">
        <v>148</v>
      </c>
      <c r="C22" s="38"/>
      <c r="D22" s="38"/>
      <c r="E22" s="38"/>
      <c r="F22" s="38"/>
      <c r="G22" s="38"/>
      <c r="H22" s="38"/>
    </row>
    <row r="23" spans="1:8" x14ac:dyDescent="0.25">
      <c r="A23" s="46"/>
      <c r="B23" s="38" t="s">
        <v>149</v>
      </c>
      <c r="C23" s="38"/>
      <c r="D23" s="38"/>
      <c r="E23" s="38"/>
      <c r="F23" s="38"/>
      <c r="G23" s="38"/>
      <c r="H23" s="38"/>
    </row>
    <row r="24" spans="1:8" ht="31.5" x14ac:dyDescent="0.25">
      <c r="A24" s="46">
        <v>2</v>
      </c>
      <c r="B24" s="38" t="s">
        <v>188</v>
      </c>
      <c r="C24" s="38"/>
      <c r="D24" s="38"/>
      <c r="E24" s="38"/>
      <c r="F24" s="38"/>
      <c r="G24" s="38"/>
      <c r="H24" s="38"/>
    </row>
    <row r="25" spans="1:8" x14ac:dyDescent="0.25">
      <c r="A25" s="46"/>
      <c r="B25" s="38" t="s">
        <v>21</v>
      </c>
      <c r="C25" s="38"/>
      <c r="D25" s="38"/>
      <c r="E25" s="38"/>
      <c r="F25" s="38"/>
      <c r="G25" s="38"/>
      <c r="H25" s="38"/>
    </row>
    <row r="26" spans="1:8" x14ac:dyDescent="0.25">
      <c r="A26" s="46"/>
      <c r="B26" s="38" t="s">
        <v>150</v>
      </c>
      <c r="C26" s="38"/>
      <c r="D26" s="38"/>
      <c r="E26" s="38"/>
      <c r="F26" s="38"/>
      <c r="G26" s="38"/>
      <c r="H26" s="38"/>
    </row>
    <row r="27" spans="1:8" ht="31.5" x14ac:dyDescent="0.25">
      <c r="A27" s="48" t="s">
        <v>13</v>
      </c>
      <c r="B27" s="43" t="s">
        <v>189</v>
      </c>
      <c r="C27" s="38"/>
      <c r="D27" s="38"/>
      <c r="E27" s="38"/>
      <c r="F27" s="38"/>
      <c r="G27" s="38"/>
      <c r="H27" s="38"/>
    </row>
    <row r="28" spans="1:8" x14ac:dyDescent="0.25">
      <c r="A28" s="48" t="s">
        <v>14</v>
      </c>
      <c r="B28" s="43" t="s">
        <v>190</v>
      </c>
      <c r="C28" s="38"/>
      <c r="D28" s="38"/>
      <c r="E28" s="38"/>
      <c r="F28" s="38"/>
      <c r="G28" s="38"/>
      <c r="H28" s="38"/>
    </row>
    <row r="29" spans="1:8" x14ac:dyDescent="0.25">
      <c r="A29" s="48" t="s">
        <v>16</v>
      </c>
      <c r="B29" s="43" t="s">
        <v>191</v>
      </c>
      <c r="C29" s="38"/>
      <c r="D29" s="38"/>
      <c r="E29" s="38"/>
      <c r="F29" s="38"/>
      <c r="G29" s="38"/>
      <c r="H29" s="38"/>
    </row>
    <row r="30" spans="1:8" x14ac:dyDescent="0.25">
      <c r="A30" s="48" t="s">
        <v>39</v>
      </c>
      <c r="B30" s="43" t="s">
        <v>43</v>
      </c>
      <c r="C30" s="38"/>
      <c r="D30" s="38"/>
      <c r="E30" s="38"/>
      <c r="F30" s="38"/>
      <c r="G30" s="38"/>
      <c r="H30" s="38"/>
    </row>
    <row r="31" spans="1:8" x14ac:dyDescent="0.25">
      <c r="A31" s="46"/>
      <c r="B31" s="38" t="s">
        <v>125</v>
      </c>
      <c r="C31" s="38"/>
      <c r="D31" s="38"/>
      <c r="E31" s="38"/>
      <c r="F31" s="38"/>
      <c r="G31" s="38"/>
      <c r="H31" s="38"/>
    </row>
    <row r="32" spans="1:8" x14ac:dyDescent="0.25">
      <c r="A32" s="47"/>
      <c r="B32" s="39" t="s">
        <v>126</v>
      </c>
      <c r="C32" s="39"/>
      <c r="D32" s="39"/>
      <c r="E32" s="39"/>
      <c r="F32" s="39"/>
      <c r="G32" s="39"/>
      <c r="H32" s="39"/>
    </row>
    <row r="33" spans="2:7" x14ac:dyDescent="0.25">
      <c r="B33" s="27"/>
    </row>
    <row r="34" spans="2:7" x14ac:dyDescent="0.25">
      <c r="B34" s="32" t="s">
        <v>129</v>
      </c>
      <c r="D34" s="1134" t="s">
        <v>192</v>
      </c>
      <c r="E34" s="1134"/>
      <c r="F34" s="1134"/>
      <c r="G34" s="1134"/>
    </row>
    <row r="35" spans="2:7" x14ac:dyDescent="0.25">
      <c r="D35" s="1135" t="s">
        <v>151</v>
      </c>
      <c r="E35" s="1135"/>
      <c r="F35" s="1135"/>
      <c r="G35" s="1135"/>
    </row>
    <row r="36" spans="2:7" x14ac:dyDescent="0.25">
      <c r="B36" s="33"/>
      <c r="D36" s="1135" t="s">
        <v>131</v>
      </c>
      <c r="E36" s="1135"/>
      <c r="F36" s="1135"/>
      <c r="G36" s="1135"/>
    </row>
    <row r="37" spans="2:7" x14ac:dyDescent="0.25">
      <c r="B37" s="33"/>
      <c r="D37" s="1361" t="s">
        <v>132</v>
      </c>
      <c r="E37" s="1361"/>
      <c r="F37" s="1361"/>
      <c r="G37" s="1361"/>
    </row>
  </sheetData>
  <mergeCells count="11">
    <mergeCell ref="D37:G37"/>
    <mergeCell ref="A2:H2"/>
    <mergeCell ref="A3:H3"/>
    <mergeCell ref="C5:D5"/>
    <mergeCell ref="E5:F5"/>
    <mergeCell ref="G5:H5"/>
    <mergeCell ref="A5:A6"/>
    <mergeCell ref="B5:B6"/>
    <mergeCell ref="D34:G34"/>
    <mergeCell ref="D35:G35"/>
    <mergeCell ref="D36:G36"/>
  </mergeCells>
  <pageMargins left="0.45" right="0.25" top="0.85" bottom="0.92" header="0.49" footer="0.7"/>
  <pageSetup paperSize="9" firstPageNumber="96" orientation="portrait" useFirstPageNumber="1" r:id="rId1"/>
  <headerFooter>
    <oddHeader>&amp;RBiểu số 4.36</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K46"/>
  <sheetViews>
    <sheetView topLeftCell="A4" workbookViewId="0">
      <selection activeCell="A3" sqref="A3:K3"/>
    </sheetView>
  </sheetViews>
  <sheetFormatPr defaultRowHeight="15.75" x14ac:dyDescent="0.25"/>
  <cols>
    <col min="1" max="1" width="4.5" style="29" customWidth="1"/>
    <col min="2" max="2" width="29.75" customWidth="1"/>
    <col min="3" max="11" width="6.5" customWidth="1"/>
  </cols>
  <sheetData>
    <row r="1" spans="1:11" x14ac:dyDescent="0.25">
      <c r="A1" s="51" t="s">
        <v>193</v>
      </c>
      <c r="C1" s="28"/>
    </row>
    <row r="2" spans="1:11" ht="21.75" customHeight="1" x14ac:dyDescent="0.25">
      <c r="A2" s="1138" t="s">
        <v>152</v>
      </c>
      <c r="B2" s="1138"/>
      <c r="C2" s="1138"/>
      <c r="D2" s="1138"/>
      <c r="E2" s="1138"/>
      <c r="F2" s="1138"/>
      <c r="G2" s="1138"/>
      <c r="H2" s="1138"/>
      <c r="I2" s="1138"/>
      <c r="J2" s="1138"/>
      <c r="K2" s="1138"/>
    </row>
    <row r="3" spans="1:11" x14ac:dyDescent="0.25">
      <c r="A3" s="1139"/>
      <c r="B3" s="1139"/>
      <c r="C3" s="1139"/>
      <c r="D3" s="1139"/>
      <c r="E3" s="1139"/>
      <c r="F3" s="1139"/>
      <c r="G3" s="1139"/>
      <c r="H3" s="1139"/>
      <c r="I3" s="1139"/>
      <c r="J3" s="1139"/>
      <c r="K3" s="1139"/>
    </row>
    <row r="4" spans="1:11" x14ac:dyDescent="0.25">
      <c r="K4" s="41" t="s">
        <v>6</v>
      </c>
    </row>
    <row r="5" spans="1:11" s="17" customFormat="1" ht="21" customHeight="1" x14ac:dyDescent="0.25">
      <c r="A5" s="1364" t="s">
        <v>0</v>
      </c>
      <c r="B5" s="1363" t="s">
        <v>1</v>
      </c>
      <c r="C5" s="1363" t="s">
        <v>221</v>
      </c>
      <c r="D5" s="1363"/>
      <c r="E5" s="1363"/>
      <c r="F5" s="1363" t="s">
        <v>184</v>
      </c>
      <c r="G5" s="1363"/>
      <c r="H5" s="1363"/>
      <c r="I5" s="1363" t="s">
        <v>36</v>
      </c>
      <c r="J5" s="1363"/>
      <c r="K5" s="1363"/>
    </row>
    <row r="6" spans="1:11" s="17" customFormat="1" ht="34.5" customHeight="1" x14ac:dyDescent="0.25">
      <c r="A6" s="1364"/>
      <c r="B6" s="1363"/>
      <c r="C6" s="52" t="s">
        <v>48</v>
      </c>
      <c r="D6" s="52" t="s">
        <v>153</v>
      </c>
      <c r="E6" s="52" t="s">
        <v>154</v>
      </c>
      <c r="F6" s="52" t="s">
        <v>48</v>
      </c>
      <c r="G6" s="52" t="s">
        <v>153</v>
      </c>
      <c r="H6" s="52" t="s">
        <v>154</v>
      </c>
      <c r="I6" s="52" t="s">
        <v>48</v>
      </c>
      <c r="J6" s="52" t="s">
        <v>153</v>
      </c>
      <c r="K6" s="52" t="s">
        <v>154</v>
      </c>
    </row>
    <row r="7" spans="1:11" s="17" customFormat="1" ht="15" x14ac:dyDescent="0.25">
      <c r="A7" s="53" t="s">
        <v>2</v>
      </c>
      <c r="B7" s="54">
        <v>1</v>
      </c>
      <c r="C7" s="54">
        <v>2</v>
      </c>
      <c r="D7" s="54">
        <v>3</v>
      </c>
      <c r="E7" s="54">
        <v>4</v>
      </c>
      <c r="F7" s="54">
        <v>5</v>
      </c>
      <c r="G7" s="54">
        <v>6</v>
      </c>
      <c r="H7" s="54">
        <v>7</v>
      </c>
      <c r="I7" s="54" t="s">
        <v>155</v>
      </c>
      <c r="J7" s="54" t="s">
        <v>56</v>
      </c>
      <c r="K7" s="54" t="s">
        <v>156</v>
      </c>
    </row>
    <row r="8" spans="1:11" s="17" customFormat="1" ht="15" x14ac:dyDescent="0.25">
      <c r="A8" s="55"/>
      <c r="B8" s="56" t="s">
        <v>120</v>
      </c>
      <c r="C8" s="57"/>
      <c r="D8" s="57"/>
      <c r="E8" s="58"/>
      <c r="F8" s="58"/>
      <c r="G8" s="58"/>
      <c r="H8" s="58"/>
      <c r="I8" s="58"/>
      <c r="J8" s="58"/>
      <c r="K8" s="58"/>
    </row>
    <row r="9" spans="1:11" s="17" customFormat="1" ht="30" x14ac:dyDescent="0.25">
      <c r="A9" s="59">
        <v>1</v>
      </c>
      <c r="B9" s="60" t="s">
        <v>202</v>
      </c>
      <c r="C9" s="61"/>
      <c r="D9" s="61"/>
      <c r="E9" s="62"/>
      <c r="F9" s="62"/>
      <c r="G9" s="62"/>
      <c r="H9" s="62"/>
      <c r="I9" s="62"/>
      <c r="J9" s="62"/>
      <c r="K9" s="62"/>
    </row>
    <row r="10" spans="1:11" s="17" customFormat="1" ht="15" x14ac:dyDescent="0.25">
      <c r="A10" s="59"/>
      <c r="B10" s="60" t="s">
        <v>157</v>
      </c>
      <c r="C10" s="61"/>
      <c r="D10" s="61"/>
      <c r="E10" s="62"/>
      <c r="F10" s="62"/>
      <c r="G10" s="62"/>
      <c r="H10" s="62"/>
      <c r="I10" s="62"/>
      <c r="J10" s="62"/>
      <c r="K10" s="62"/>
    </row>
    <row r="11" spans="1:11" s="17" customFormat="1" ht="15" x14ac:dyDescent="0.25">
      <c r="A11" s="59"/>
      <c r="B11" s="60" t="s">
        <v>158</v>
      </c>
      <c r="C11" s="61"/>
      <c r="D11" s="61"/>
      <c r="E11" s="62"/>
      <c r="F11" s="62"/>
      <c r="G11" s="62"/>
      <c r="H11" s="62"/>
      <c r="I11" s="62"/>
      <c r="J11" s="62"/>
      <c r="K11" s="62"/>
    </row>
    <row r="12" spans="1:11" s="17" customFormat="1" ht="15" x14ac:dyDescent="0.25">
      <c r="A12" s="59">
        <v>2</v>
      </c>
      <c r="B12" s="60" t="s">
        <v>203</v>
      </c>
      <c r="C12" s="61"/>
      <c r="D12" s="61"/>
      <c r="E12" s="62"/>
      <c r="F12" s="62"/>
      <c r="G12" s="62"/>
      <c r="H12" s="62"/>
      <c r="I12" s="62"/>
      <c r="J12" s="62"/>
      <c r="K12" s="62"/>
    </row>
    <row r="13" spans="1:11" s="17" customFormat="1" ht="15" x14ac:dyDescent="0.25">
      <c r="A13" s="59">
        <v>3</v>
      </c>
      <c r="B13" s="60" t="s">
        <v>204</v>
      </c>
      <c r="C13" s="61"/>
      <c r="D13" s="61"/>
      <c r="E13" s="62"/>
      <c r="F13" s="62"/>
      <c r="G13" s="62"/>
      <c r="H13" s="62"/>
      <c r="I13" s="62"/>
      <c r="J13" s="62"/>
      <c r="K13" s="62"/>
    </row>
    <row r="14" spans="1:11" s="17" customFormat="1" ht="15" x14ac:dyDescent="0.25">
      <c r="A14" s="59">
        <v>4</v>
      </c>
      <c r="B14" s="60" t="s">
        <v>205</v>
      </c>
      <c r="C14" s="61"/>
      <c r="D14" s="61"/>
      <c r="E14" s="62"/>
      <c r="F14" s="62"/>
      <c r="G14" s="62"/>
      <c r="H14" s="62"/>
      <c r="I14" s="62"/>
      <c r="J14" s="62"/>
      <c r="K14" s="62"/>
    </row>
    <row r="15" spans="1:11" s="17" customFormat="1" ht="15" x14ac:dyDescent="0.25">
      <c r="A15" s="59">
        <v>5</v>
      </c>
      <c r="B15" s="60" t="s">
        <v>206</v>
      </c>
      <c r="C15" s="61"/>
      <c r="D15" s="61"/>
      <c r="E15" s="62"/>
      <c r="F15" s="62"/>
      <c r="G15" s="62"/>
      <c r="H15" s="62"/>
      <c r="I15" s="62"/>
      <c r="J15" s="62"/>
      <c r="K15" s="62"/>
    </row>
    <row r="16" spans="1:11" s="17" customFormat="1" ht="15" x14ac:dyDescent="0.25">
      <c r="A16" s="59">
        <v>6</v>
      </c>
      <c r="B16" s="60" t="s">
        <v>207</v>
      </c>
      <c r="C16" s="61"/>
      <c r="D16" s="61"/>
      <c r="E16" s="62"/>
      <c r="F16" s="62"/>
      <c r="G16" s="62"/>
      <c r="H16" s="62"/>
      <c r="I16" s="62"/>
      <c r="J16" s="62"/>
      <c r="K16" s="62"/>
    </row>
    <row r="17" spans="1:11" s="17" customFormat="1" ht="15" x14ac:dyDescent="0.25">
      <c r="A17" s="59">
        <v>7</v>
      </c>
      <c r="B17" s="60" t="s">
        <v>208</v>
      </c>
      <c r="C17" s="61"/>
      <c r="D17" s="61"/>
      <c r="E17" s="62"/>
      <c r="F17" s="62"/>
      <c r="G17" s="62"/>
      <c r="H17" s="62"/>
      <c r="I17" s="62"/>
      <c r="J17" s="62"/>
      <c r="K17" s="62"/>
    </row>
    <row r="18" spans="1:11" s="17" customFormat="1" ht="15" x14ac:dyDescent="0.25">
      <c r="A18" s="59">
        <v>8</v>
      </c>
      <c r="B18" s="60" t="s">
        <v>65</v>
      </c>
      <c r="C18" s="61"/>
      <c r="D18" s="61"/>
      <c r="E18" s="62"/>
      <c r="F18" s="62"/>
      <c r="G18" s="62"/>
      <c r="H18" s="62"/>
      <c r="I18" s="62"/>
      <c r="J18" s="62"/>
      <c r="K18" s="62"/>
    </row>
    <row r="19" spans="1:11" s="17" customFormat="1" ht="15" x14ac:dyDescent="0.25">
      <c r="A19" s="59">
        <v>9</v>
      </c>
      <c r="B19" s="60" t="s">
        <v>66</v>
      </c>
      <c r="C19" s="61"/>
      <c r="D19" s="61"/>
      <c r="E19" s="62"/>
      <c r="F19" s="62"/>
      <c r="G19" s="62"/>
      <c r="H19" s="62"/>
      <c r="I19" s="62"/>
      <c r="J19" s="62"/>
      <c r="K19" s="62"/>
    </row>
    <row r="20" spans="1:11" s="17" customFormat="1" ht="15" x14ac:dyDescent="0.25">
      <c r="A20" s="59"/>
      <c r="B20" s="60" t="s">
        <v>159</v>
      </c>
      <c r="C20" s="61"/>
      <c r="D20" s="61"/>
      <c r="E20" s="62"/>
      <c r="F20" s="62"/>
      <c r="G20" s="62"/>
      <c r="H20" s="62"/>
      <c r="I20" s="62"/>
      <c r="J20" s="62"/>
      <c r="K20" s="62"/>
    </row>
    <row r="21" spans="1:11" s="17" customFormat="1" ht="15" x14ac:dyDescent="0.25">
      <c r="A21" s="59"/>
      <c r="B21" s="60" t="s">
        <v>160</v>
      </c>
      <c r="C21" s="61"/>
      <c r="D21" s="61"/>
      <c r="E21" s="62"/>
      <c r="F21" s="62"/>
      <c r="G21" s="62"/>
      <c r="H21" s="62"/>
      <c r="I21" s="62"/>
      <c r="J21" s="62"/>
      <c r="K21" s="62"/>
    </row>
    <row r="22" spans="1:11" s="17" customFormat="1" ht="15" x14ac:dyDescent="0.25">
      <c r="A22" s="59"/>
      <c r="B22" s="60" t="s">
        <v>161</v>
      </c>
      <c r="C22" s="61"/>
      <c r="D22" s="61"/>
      <c r="E22" s="62"/>
      <c r="F22" s="62"/>
      <c r="G22" s="62"/>
      <c r="H22" s="62"/>
      <c r="I22" s="62"/>
      <c r="J22" s="62"/>
      <c r="K22" s="62"/>
    </row>
    <row r="23" spans="1:11" s="17" customFormat="1" ht="15" x14ac:dyDescent="0.25">
      <c r="A23" s="59"/>
      <c r="B23" s="60" t="s">
        <v>162</v>
      </c>
      <c r="C23" s="61"/>
      <c r="D23" s="61"/>
      <c r="E23" s="62"/>
      <c r="F23" s="62"/>
      <c r="G23" s="62"/>
      <c r="H23" s="62"/>
      <c r="I23" s="62"/>
      <c r="J23" s="62"/>
      <c r="K23" s="62"/>
    </row>
    <row r="24" spans="1:11" s="17" customFormat="1" ht="15" x14ac:dyDescent="0.25">
      <c r="A24" s="59"/>
      <c r="B24" s="60" t="s">
        <v>163</v>
      </c>
      <c r="C24" s="61"/>
      <c r="D24" s="61"/>
      <c r="E24" s="62"/>
      <c r="F24" s="62"/>
      <c r="G24" s="62"/>
      <c r="H24" s="62"/>
      <c r="I24" s="62"/>
      <c r="J24" s="62"/>
      <c r="K24" s="62"/>
    </row>
    <row r="25" spans="1:11" s="17" customFormat="1" ht="15" x14ac:dyDescent="0.25">
      <c r="A25" s="59">
        <v>10</v>
      </c>
      <c r="B25" s="60" t="s">
        <v>209</v>
      </c>
      <c r="C25" s="61"/>
      <c r="D25" s="61"/>
      <c r="E25" s="62"/>
      <c r="F25" s="62"/>
      <c r="G25" s="62"/>
      <c r="H25" s="62"/>
      <c r="I25" s="62"/>
      <c r="J25" s="62"/>
      <c r="K25" s="62"/>
    </row>
    <row r="26" spans="1:11" s="17" customFormat="1" ht="15" x14ac:dyDescent="0.25">
      <c r="A26" s="59"/>
      <c r="B26" s="63" t="s">
        <v>164</v>
      </c>
      <c r="C26" s="61"/>
      <c r="D26" s="61"/>
      <c r="E26" s="62"/>
      <c r="F26" s="62"/>
      <c r="G26" s="62"/>
      <c r="H26" s="62"/>
      <c r="I26" s="62"/>
      <c r="J26" s="62"/>
      <c r="K26" s="62"/>
    </row>
    <row r="27" spans="1:11" s="17" customFormat="1" ht="15" x14ac:dyDescent="0.25">
      <c r="A27" s="59" t="s">
        <v>194</v>
      </c>
      <c r="B27" s="60" t="s">
        <v>210</v>
      </c>
      <c r="C27" s="61"/>
      <c r="D27" s="61"/>
      <c r="E27" s="62"/>
      <c r="F27" s="62"/>
      <c r="G27" s="62"/>
      <c r="H27" s="62"/>
      <c r="I27" s="62"/>
      <c r="J27" s="62"/>
      <c r="K27" s="62"/>
    </row>
    <row r="28" spans="1:11" s="17" customFormat="1" ht="15" x14ac:dyDescent="0.25">
      <c r="A28" s="59" t="s">
        <v>195</v>
      </c>
      <c r="B28" s="60" t="s">
        <v>211</v>
      </c>
      <c r="C28" s="61"/>
      <c r="D28" s="61"/>
      <c r="E28" s="62"/>
      <c r="F28" s="62"/>
      <c r="G28" s="62"/>
      <c r="H28" s="62"/>
      <c r="I28" s="62"/>
      <c r="J28" s="62"/>
      <c r="K28" s="62"/>
    </row>
    <row r="29" spans="1:11" s="17" customFormat="1" ht="15" x14ac:dyDescent="0.25">
      <c r="A29" s="59" t="s">
        <v>196</v>
      </c>
      <c r="B29" s="60" t="s">
        <v>212</v>
      </c>
      <c r="C29" s="61"/>
      <c r="D29" s="61"/>
      <c r="E29" s="62"/>
      <c r="F29" s="62"/>
      <c r="G29" s="62"/>
      <c r="H29" s="62"/>
      <c r="I29" s="62"/>
      <c r="J29" s="62"/>
      <c r="K29" s="62"/>
    </row>
    <row r="30" spans="1:11" s="17" customFormat="1" ht="15" x14ac:dyDescent="0.25">
      <c r="A30" s="59" t="s">
        <v>197</v>
      </c>
      <c r="B30" s="60" t="s">
        <v>213</v>
      </c>
      <c r="C30" s="61"/>
      <c r="D30" s="61"/>
      <c r="E30" s="62"/>
      <c r="F30" s="62"/>
      <c r="G30" s="62"/>
      <c r="H30" s="62"/>
      <c r="I30" s="62"/>
      <c r="J30" s="62"/>
      <c r="K30" s="62"/>
    </row>
    <row r="31" spans="1:11" s="17" customFormat="1" ht="15" x14ac:dyDescent="0.25">
      <c r="A31" s="59" t="s">
        <v>198</v>
      </c>
      <c r="B31" s="60" t="s">
        <v>214</v>
      </c>
      <c r="C31" s="61"/>
      <c r="D31" s="61"/>
      <c r="E31" s="62"/>
      <c r="F31" s="62"/>
      <c r="G31" s="62"/>
      <c r="H31" s="62"/>
      <c r="I31" s="62"/>
      <c r="J31" s="62"/>
      <c r="K31" s="62"/>
    </row>
    <row r="32" spans="1:11" s="17" customFormat="1" ht="15" x14ac:dyDescent="0.25">
      <c r="A32" s="59" t="s">
        <v>199</v>
      </c>
      <c r="B32" s="60" t="s">
        <v>215</v>
      </c>
      <c r="C32" s="61"/>
      <c r="D32" s="61"/>
      <c r="E32" s="62"/>
      <c r="F32" s="62"/>
      <c r="G32" s="62"/>
      <c r="H32" s="62"/>
      <c r="I32" s="62"/>
      <c r="J32" s="62"/>
      <c r="K32" s="62"/>
    </row>
    <row r="33" spans="1:11" s="17" customFormat="1" ht="15" x14ac:dyDescent="0.25">
      <c r="A33" s="59" t="s">
        <v>200</v>
      </c>
      <c r="B33" s="60" t="s">
        <v>216</v>
      </c>
      <c r="C33" s="61"/>
      <c r="D33" s="61"/>
      <c r="E33" s="62"/>
      <c r="F33" s="62"/>
      <c r="G33" s="62"/>
      <c r="H33" s="62"/>
      <c r="I33" s="62"/>
      <c r="J33" s="62"/>
      <c r="K33" s="62"/>
    </row>
    <row r="34" spans="1:11" s="17" customFormat="1" ht="15" x14ac:dyDescent="0.25">
      <c r="A34" s="59" t="s">
        <v>201</v>
      </c>
      <c r="B34" s="60" t="s">
        <v>217</v>
      </c>
      <c r="C34" s="61"/>
      <c r="D34" s="61"/>
      <c r="E34" s="62"/>
      <c r="F34" s="62"/>
      <c r="G34" s="62"/>
      <c r="H34" s="62"/>
      <c r="I34" s="62"/>
      <c r="J34" s="62"/>
      <c r="K34" s="62"/>
    </row>
    <row r="35" spans="1:11" s="17" customFormat="1" ht="15" x14ac:dyDescent="0.25">
      <c r="A35" s="59">
        <v>11</v>
      </c>
      <c r="B35" s="60" t="s">
        <v>218</v>
      </c>
      <c r="C35" s="61"/>
      <c r="D35" s="61"/>
      <c r="E35" s="62"/>
      <c r="F35" s="62"/>
      <c r="G35" s="62"/>
      <c r="H35" s="62"/>
      <c r="I35" s="62"/>
      <c r="J35" s="62"/>
      <c r="K35" s="62"/>
    </row>
    <row r="36" spans="1:11" s="17" customFormat="1" ht="45" x14ac:dyDescent="0.25">
      <c r="A36" s="59"/>
      <c r="B36" s="60" t="s">
        <v>165</v>
      </c>
      <c r="C36" s="61"/>
      <c r="D36" s="61"/>
      <c r="E36" s="62"/>
      <c r="F36" s="62"/>
      <c r="G36" s="62"/>
      <c r="H36" s="62"/>
      <c r="I36" s="62"/>
      <c r="J36" s="62"/>
      <c r="K36" s="62"/>
    </row>
    <row r="37" spans="1:11" s="17" customFormat="1" ht="30" x14ac:dyDescent="0.25">
      <c r="A37" s="59"/>
      <c r="B37" s="60" t="s">
        <v>166</v>
      </c>
      <c r="C37" s="61"/>
      <c r="D37" s="61"/>
      <c r="E37" s="62"/>
      <c r="F37" s="62"/>
      <c r="G37" s="62"/>
      <c r="H37" s="62"/>
      <c r="I37" s="62"/>
      <c r="J37" s="62"/>
      <c r="K37" s="62"/>
    </row>
    <row r="38" spans="1:11" s="17" customFormat="1" ht="15" x14ac:dyDescent="0.25">
      <c r="A38" s="59"/>
      <c r="B38" s="60" t="s">
        <v>167</v>
      </c>
      <c r="C38" s="61"/>
      <c r="D38" s="61"/>
      <c r="E38" s="62"/>
      <c r="F38" s="62"/>
      <c r="G38" s="62"/>
      <c r="H38" s="62"/>
      <c r="I38" s="62"/>
      <c r="J38" s="62"/>
      <c r="K38" s="62"/>
    </row>
    <row r="39" spans="1:11" s="17" customFormat="1" ht="15" x14ac:dyDescent="0.25">
      <c r="A39" s="59"/>
      <c r="B39" s="60" t="s">
        <v>168</v>
      </c>
      <c r="C39" s="61"/>
      <c r="D39" s="61"/>
      <c r="E39" s="62"/>
      <c r="F39" s="62"/>
      <c r="G39" s="62"/>
      <c r="H39" s="62"/>
      <c r="I39" s="62"/>
      <c r="J39" s="62"/>
      <c r="K39" s="62"/>
    </row>
    <row r="40" spans="1:11" s="17" customFormat="1" ht="15" x14ac:dyDescent="0.25">
      <c r="A40" s="59">
        <v>12</v>
      </c>
      <c r="B40" s="60" t="s">
        <v>219</v>
      </c>
      <c r="C40" s="61"/>
      <c r="D40" s="61"/>
      <c r="E40" s="62"/>
      <c r="F40" s="62"/>
      <c r="G40" s="62"/>
      <c r="H40" s="62"/>
      <c r="I40" s="62"/>
      <c r="J40" s="62"/>
      <c r="K40" s="62"/>
    </row>
    <row r="41" spans="1:11" s="17" customFormat="1" ht="15" x14ac:dyDescent="0.25">
      <c r="A41" s="64">
        <v>13</v>
      </c>
      <c r="B41" s="65" t="s">
        <v>220</v>
      </c>
      <c r="C41" s="66"/>
      <c r="D41" s="66"/>
      <c r="E41" s="67"/>
      <c r="F41" s="67"/>
      <c r="G41" s="67"/>
      <c r="H41" s="67"/>
      <c r="I41" s="67"/>
      <c r="J41" s="67"/>
      <c r="K41" s="67"/>
    </row>
    <row r="42" spans="1:11" x14ac:dyDescent="0.25">
      <c r="B42" s="27"/>
    </row>
    <row r="43" spans="1:11" x14ac:dyDescent="0.25">
      <c r="B43" s="32" t="s">
        <v>129</v>
      </c>
      <c r="F43" s="1134" t="s">
        <v>222</v>
      </c>
      <c r="G43" s="1134"/>
      <c r="H43" s="1134"/>
      <c r="I43" s="1134"/>
      <c r="J43" s="1134"/>
    </row>
    <row r="44" spans="1:11" x14ac:dyDescent="0.25">
      <c r="F44" s="1135" t="s">
        <v>151</v>
      </c>
      <c r="G44" s="1135"/>
      <c r="H44" s="1135"/>
      <c r="I44" s="1135"/>
      <c r="J44" s="1135"/>
    </row>
    <row r="45" spans="1:11" x14ac:dyDescent="0.25">
      <c r="B45" s="33"/>
      <c r="F45" s="1135" t="s">
        <v>131</v>
      </c>
      <c r="G45" s="1135"/>
      <c r="H45" s="1135"/>
      <c r="I45" s="1135"/>
      <c r="J45" s="1135"/>
    </row>
    <row r="46" spans="1:11" x14ac:dyDescent="0.25">
      <c r="B46" s="33"/>
      <c r="F46" s="1134" t="s">
        <v>132</v>
      </c>
      <c r="G46" s="1134"/>
      <c r="H46" s="1134"/>
      <c r="I46" s="1134"/>
      <c r="J46" s="1134"/>
    </row>
  </sheetData>
  <mergeCells count="11">
    <mergeCell ref="F43:J43"/>
    <mergeCell ref="F44:J44"/>
    <mergeCell ref="F45:J45"/>
    <mergeCell ref="F46:J46"/>
    <mergeCell ref="A5:A6"/>
    <mergeCell ref="A2:K2"/>
    <mergeCell ref="A3:K3"/>
    <mergeCell ref="B5:B6"/>
    <mergeCell ref="C5:E5"/>
    <mergeCell ref="F5:H5"/>
    <mergeCell ref="I5:K5"/>
  </mergeCells>
  <pageMargins left="0.32" right="0.2" top="0.52" bottom="0.63" header="0.3" footer="0.3"/>
  <pageSetup paperSize="9" firstPageNumber="97" orientation="portrait" useFirstPageNumber="1" r:id="rId1"/>
  <headerFooter>
    <oddHeader>&amp;RBiểu số 4.37</oddHeader>
    <oddFooter>&amp;C&amp;P</oddFooter>
  </headerFooter>
</worksheet>
</file>

<file path=xl/worksheets/sheet1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K29"/>
  <sheetViews>
    <sheetView topLeftCell="A4" workbookViewId="0">
      <selection activeCell="C9" sqref="C9"/>
    </sheetView>
  </sheetViews>
  <sheetFormatPr defaultRowHeight="15.75" x14ac:dyDescent="0.25"/>
  <cols>
    <col min="1" max="1" width="4" customWidth="1"/>
    <col min="2" max="2" width="19.5" customWidth="1"/>
    <col min="3" max="11" width="7.25" customWidth="1"/>
  </cols>
  <sheetData>
    <row r="1" spans="1:11" x14ac:dyDescent="0.25">
      <c r="A1" s="51" t="s">
        <v>193</v>
      </c>
      <c r="B1" s="30"/>
    </row>
    <row r="2" spans="1:11" x14ac:dyDescent="0.25">
      <c r="A2" s="1138" t="s">
        <v>225</v>
      </c>
      <c r="B2" s="1138"/>
      <c r="C2" s="1138"/>
      <c r="D2" s="1138"/>
      <c r="E2" s="1138"/>
      <c r="F2" s="1138"/>
      <c r="G2" s="1138"/>
      <c r="H2" s="1138"/>
      <c r="I2" s="1138"/>
      <c r="J2" s="1138"/>
      <c r="K2" s="1138"/>
    </row>
    <row r="3" spans="1:11" x14ac:dyDescent="0.25">
      <c r="A3" s="1139"/>
      <c r="B3" s="1139"/>
      <c r="C3" s="1139"/>
      <c r="D3" s="1139"/>
      <c r="E3" s="1139"/>
      <c r="F3" s="1139"/>
      <c r="G3" s="1139"/>
      <c r="H3" s="1139"/>
      <c r="I3" s="1139"/>
      <c r="J3" s="1139"/>
      <c r="K3" s="1139"/>
    </row>
    <row r="4" spans="1:11" x14ac:dyDescent="0.25">
      <c r="K4" s="41" t="s">
        <v>6</v>
      </c>
    </row>
    <row r="5" spans="1:11" s="16" customFormat="1" ht="32.25" customHeight="1" x14ac:dyDescent="0.25">
      <c r="A5" s="1365" t="s">
        <v>0</v>
      </c>
      <c r="B5" s="1140" t="s">
        <v>169</v>
      </c>
      <c r="C5" s="1140" t="s">
        <v>170</v>
      </c>
      <c r="D5" s="1140" t="s">
        <v>171</v>
      </c>
      <c r="E5" s="1140"/>
      <c r="F5" s="1140" t="s">
        <v>172</v>
      </c>
      <c r="G5" s="1140" t="s">
        <v>173</v>
      </c>
      <c r="H5" s="1140" t="s">
        <v>174</v>
      </c>
      <c r="I5" s="1140"/>
      <c r="J5" s="1140"/>
      <c r="K5" s="1140"/>
    </row>
    <row r="6" spans="1:11" s="16" customFormat="1" ht="29.25" customHeight="1" x14ac:dyDescent="0.25">
      <c r="A6" s="1366"/>
      <c r="B6" s="1140"/>
      <c r="C6" s="1140"/>
      <c r="D6" s="1140" t="s">
        <v>48</v>
      </c>
      <c r="E6" s="1140" t="s">
        <v>175</v>
      </c>
      <c r="F6" s="1140"/>
      <c r="G6" s="1140"/>
      <c r="H6" s="1140" t="s">
        <v>48</v>
      </c>
      <c r="I6" s="1140" t="s">
        <v>176</v>
      </c>
      <c r="J6" s="1140" t="s">
        <v>89</v>
      </c>
      <c r="K6" s="1140"/>
    </row>
    <row r="7" spans="1:11" s="16" customFormat="1" ht="108" customHeight="1" x14ac:dyDescent="0.25">
      <c r="A7" s="1367"/>
      <c r="B7" s="1140"/>
      <c r="C7" s="1140"/>
      <c r="D7" s="1140"/>
      <c r="E7" s="1140"/>
      <c r="F7" s="1140"/>
      <c r="G7" s="1140"/>
      <c r="H7" s="1140"/>
      <c r="I7" s="1140"/>
      <c r="J7" s="36" t="s">
        <v>177</v>
      </c>
      <c r="K7" s="36" t="s">
        <v>226</v>
      </c>
    </row>
    <row r="8" spans="1:11" x14ac:dyDescent="0.25">
      <c r="A8" s="44" t="s">
        <v>2</v>
      </c>
      <c r="B8" s="36" t="s">
        <v>3</v>
      </c>
      <c r="C8" s="42">
        <v>1</v>
      </c>
      <c r="D8" s="42">
        <v>2</v>
      </c>
      <c r="E8" s="42">
        <v>3</v>
      </c>
      <c r="F8" s="42">
        <v>4</v>
      </c>
      <c r="G8" s="42">
        <v>5</v>
      </c>
      <c r="H8" s="42">
        <v>6</v>
      </c>
      <c r="I8" s="42">
        <v>7</v>
      </c>
      <c r="J8" s="42">
        <v>8</v>
      </c>
      <c r="K8" s="42">
        <v>9</v>
      </c>
    </row>
    <row r="9" spans="1:11" x14ac:dyDescent="0.25">
      <c r="A9" s="68"/>
      <c r="B9" s="69" t="s">
        <v>71</v>
      </c>
      <c r="C9" s="70"/>
      <c r="D9" s="70"/>
      <c r="E9" s="70"/>
      <c r="F9" s="70"/>
      <c r="G9" s="70"/>
      <c r="H9" s="70"/>
      <c r="I9" s="70"/>
      <c r="J9" s="70"/>
      <c r="K9" s="70"/>
    </row>
    <row r="10" spans="1:11" x14ac:dyDescent="0.25">
      <c r="A10" s="46">
        <v>1</v>
      </c>
      <c r="B10" s="38" t="s">
        <v>223</v>
      </c>
      <c r="C10" s="38"/>
      <c r="D10" s="38"/>
      <c r="E10" s="38"/>
      <c r="F10" s="38"/>
      <c r="G10" s="38"/>
      <c r="H10" s="38"/>
      <c r="I10" s="38"/>
      <c r="J10" s="38"/>
      <c r="K10" s="38"/>
    </row>
    <row r="11" spans="1:11" x14ac:dyDescent="0.25">
      <c r="A11" s="46"/>
      <c r="B11" s="38" t="s">
        <v>21</v>
      </c>
      <c r="C11" s="38"/>
      <c r="D11" s="38"/>
      <c r="E11" s="38"/>
      <c r="F11" s="38"/>
      <c r="G11" s="38"/>
      <c r="H11" s="38"/>
      <c r="I11" s="38"/>
      <c r="J11" s="38"/>
      <c r="K11" s="38"/>
    </row>
    <row r="12" spans="1:11" x14ac:dyDescent="0.25">
      <c r="A12" s="46"/>
      <c r="B12" s="38" t="s">
        <v>21</v>
      </c>
      <c r="C12" s="38"/>
      <c r="D12" s="38"/>
      <c r="E12" s="38"/>
      <c r="F12" s="38"/>
      <c r="G12" s="38"/>
      <c r="H12" s="38"/>
      <c r="I12" s="38"/>
      <c r="J12" s="38"/>
      <c r="K12" s="38"/>
    </row>
    <row r="13" spans="1:11" ht="31.5" x14ac:dyDescent="0.25">
      <c r="A13" s="46"/>
      <c r="B13" s="38" t="s">
        <v>178</v>
      </c>
      <c r="C13" s="38"/>
      <c r="D13" s="38"/>
      <c r="E13" s="38"/>
      <c r="F13" s="38"/>
      <c r="G13" s="38"/>
      <c r="H13" s="38"/>
      <c r="I13" s="38"/>
      <c r="J13" s="38"/>
      <c r="K13" s="38"/>
    </row>
    <row r="14" spans="1:11" x14ac:dyDescent="0.25">
      <c r="A14" s="46"/>
      <c r="B14" s="38" t="s">
        <v>21</v>
      </c>
      <c r="C14" s="38"/>
      <c r="D14" s="38"/>
      <c r="E14" s="38"/>
      <c r="F14" s="38"/>
      <c r="G14" s="38"/>
      <c r="H14" s="38"/>
      <c r="I14" s="38"/>
      <c r="J14" s="38"/>
      <c r="K14" s="38"/>
    </row>
    <row r="15" spans="1:11" x14ac:dyDescent="0.25">
      <c r="A15" s="46"/>
      <c r="B15" s="38" t="s">
        <v>21</v>
      </c>
      <c r="C15" s="38"/>
      <c r="D15" s="38"/>
      <c r="E15" s="38"/>
      <c r="F15" s="38"/>
      <c r="G15" s="38"/>
      <c r="H15" s="38"/>
      <c r="I15" s="38"/>
      <c r="J15" s="38"/>
      <c r="K15" s="38"/>
    </row>
    <row r="16" spans="1:11" ht="31.5" x14ac:dyDescent="0.25">
      <c r="A16" s="46">
        <v>2</v>
      </c>
      <c r="B16" s="38" t="s">
        <v>224</v>
      </c>
      <c r="C16" s="38"/>
      <c r="D16" s="38"/>
      <c r="E16" s="38"/>
      <c r="F16" s="38"/>
      <c r="G16" s="38"/>
      <c r="H16" s="38"/>
      <c r="I16" s="38"/>
      <c r="J16" s="38"/>
      <c r="K16" s="38"/>
    </row>
    <row r="17" spans="1:11" x14ac:dyDescent="0.25">
      <c r="A17" s="46"/>
      <c r="B17" s="38" t="s">
        <v>21</v>
      </c>
      <c r="C17" s="38"/>
      <c r="D17" s="38"/>
      <c r="E17" s="38"/>
      <c r="F17" s="38"/>
      <c r="G17" s="38"/>
      <c r="H17" s="38"/>
      <c r="I17" s="38"/>
      <c r="J17" s="38"/>
      <c r="K17" s="38"/>
    </row>
    <row r="18" spans="1:11" x14ac:dyDescent="0.25">
      <c r="A18" s="46"/>
      <c r="B18" s="38" t="s">
        <v>21</v>
      </c>
      <c r="C18" s="38"/>
      <c r="D18" s="38"/>
      <c r="E18" s="38"/>
      <c r="F18" s="38"/>
      <c r="G18" s="38"/>
      <c r="H18" s="38"/>
      <c r="I18" s="38"/>
      <c r="J18" s="38"/>
      <c r="K18" s="38"/>
    </row>
    <row r="19" spans="1:11" ht="31.5" x14ac:dyDescent="0.25">
      <c r="A19" s="46"/>
      <c r="B19" s="38" t="s">
        <v>178</v>
      </c>
      <c r="C19" s="38"/>
      <c r="D19" s="38"/>
      <c r="E19" s="38"/>
      <c r="F19" s="38"/>
      <c r="G19" s="38"/>
      <c r="H19" s="38"/>
      <c r="I19" s="38"/>
      <c r="J19" s="38"/>
      <c r="K19" s="38"/>
    </row>
    <row r="20" spans="1:11" x14ac:dyDescent="0.25">
      <c r="A20" s="46"/>
      <c r="B20" s="38" t="s">
        <v>21</v>
      </c>
      <c r="C20" s="38"/>
      <c r="D20" s="38"/>
      <c r="E20" s="38"/>
      <c r="F20" s="38"/>
      <c r="G20" s="38"/>
      <c r="H20" s="38"/>
      <c r="I20" s="38"/>
      <c r="J20" s="38"/>
      <c r="K20" s="38"/>
    </row>
    <row r="21" spans="1:11" x14ac:dyDescent="0.25">
      <c r="A21" s="46"/>
      <c r="B21" s="38" t="s">
        <v>21</v>
      </c>
      <c r="C21" s="38"/>
      <c r="D21" s="38"/>
      <c r="E21" s="38"/>
      <c r="F21" s="38"/>
      <c r="G21" s="38"/>
      <c r="H21" s="38"/>
      <c r="I21" s="38"/>
      <c r="J21" s="38"/>
      <c r="K21" s="38"/>
    </row>
    <row r="22" spans="1:11" x14ac:dyDescent="0.25">
      <c r="A22" s="46"/>
      <c r="B22" s="38" t="s">
        <v>21</v>
      </c>
      <c r="C22" s="38"/>
      <c r="D22" s="38"/>
      <c r="E22" s="38"/>
      <c r="F22" s="38"/>
      <c r="G22" s="38"/>
      <c r="H22" s="38"/>
      <c r="I22" s="38"/>
      <c r="J22" s="38"/>
      <c r="K22" s="38"/>
    </row>
    <row r="23" spans="1:11" x14ac:dyDescent="0.25">
      <c r="A23" s="47"/>
      <c r="B23" s="39" t="s">
        <v>150</v>
      </c>
      <c r="C23" s="39"/>
      <c r="D23" s="39"/>
      <c r="E23" s="39"/>
      <c r="F23" s="39"/>
      <c r="G23" s="39"/>
      <c r="H23" s="39"/>
      <c r="I23" s="39"/>
      <c r="J23" s="39"/>
      <c r="K23" s="39"/>
    </row>
    <row r="24" spans="1:11" x14ac:dyDescent="0.25">
      <c r="B24" s="27"/>
    </row>
    <row r="25" spans="1:11" ht="31.5" x14ac:dyDescent="0.25">
      <c r="B25" s="31" t="s">
        <v>129</v>
      </c>
      <c r="H25" s="1134" t="s">
        <v>227</v>
      </c>
      <c r="I25" s="1134"/>
      <c r="J25" s="1134"/>
      <c r="K25" s="1134"/>
    </row>
    <row r="26" spans="1:11" x14ac:dyDescent="0.25">
      <c r="H26" s="1135" t="s">
        <v>151</v>
      </c>
      <c r="I26" s="1135"/>
      <c r="J26" s="1135"/>
      <c r="K26" s="1135"/>
    </row>
    <row r="27" spans="1:11" x14ac:dyDescent="0.25">
      <c r="B27" s="33"/>
      <c r="H27" s="1135" t="s">
        <v>131</v>
      </c>
      <c r="I27" s="1135"/>
      <c r="J27" s="1135"/>
      <c r="K27" s="1135"/>
    </row>
    <row r="28" spans="1:11" x14ac:dyDescent="0.25">
      <c r="B28" s="33"/>
      <c r="H28" s="1134" t="s">
        <v>132</v>
      </c>
      <c r="I28" s="1134"/>
      <c r="J28" s="1134"/>
      <c r="K28" s="1134"/>
    </row>
    <row r="29" spans="1:11" x14ac:dyDescent="0.25">
      <c r="B29" s="27"/>
    </row>
  </sheetData>
  <mergeCells count="18">
    <mergeCell ref="H26:K26"/>
    <mergeCell ref="H27:K27"/>
    <mergeCell ref="H28:K28"/>
    <mergeCell ref="H6:H7"/>
    <mergeCell ref="I6:I7"/>
    <mergeCell ref="J6:K6"/>
    <mergeCell ref="H25:K25"/>
    <mergeCell ref="A2:K2"/>
    <mergeCell ref="A3:K3"/>
    <mergeCell ref="A5:A7"/>
    <mergeCell ref="F5:F7"/>
    <mergeCell ref="G5:G7"/>
    <mergeCell ref="H5:K5"/>
    <mergeCell ref="B5:B7"/>
    <mergeCell ref="C5:C7"/>
    <mergeCell ref="D5:E5"/>
    <mergeCell ref="D6:D7"/>
    <mergeCell ref="E6:E7"/>
  </mergeCells>
  <pageMargins left="0.52" right="0.2" top="0.75" bottom="0.75" header="0.43" footer="0.3"/>
  <pageSetup paperSize="9" firstPageNumber="98" orientation="portrait" useFirstPageNumber="1" r:id="rId1"/>
  <headerFooter>
    <oddHeader>&amp;RBiểu số 4.38</oddHeader>
    <oddFooter>&amp;C&amp;P</oddFooter>
  </headerFooter>
</worksheet>
</file>

<file path=xl/worksheets/sheet1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F10" sqref="F10"/>
    </sheetView>
  </sheetViews>
  <sheetFormatPr defaultColWidth="9" defaultRowHeight="12.75" x14ac:dyDescent="0.2"/>
  <cols>
    <col min="1" max="1" width="5.375" style="75" customWidth="1"/>
    <col min="2" max="2" width="21.875" style="75" customWidth="1"/>
    <col min="3" max="3" width="13.25" style="75" customWidth="1"/>
    <col min="4" max="4" width="11.875" style="75" customWidth="1"/>
    <col min="5" max="5" width="12.25" style="75" customWidth="1"/>
    <col min="6" max="6" width="12.625" style="75" customWidth="1"/>
    <col min="7" max="7" width="11.375" style="75" customWidth="1"/>
    <col min="8" max="8" width="10.875" style="75" customWidth="1"/>
    <col min="9" max="9" width="15" style="12" customWidth="1"/>
    <col min="10" max="10" width="11" style="12" customWidth="1"/>
    <col min="11" max="16384" width="9" style="12"/>
  </cols>
  <sheetData>
    <row r="1" spans="1:9" ht="21" customHeight="1" x14ac:dyDescent="0.2">
      <c r="A1" s="141" t="str">
        <f>'[5]Chi T11'!A1:B1</f>
        <v xml:space="preserve"> UBND THÀNH PHỐ BẮC KẠN</v>
      </c>
      <c r="G1" s="1369" t="s">
        <v>750</v>
      </c>
      <c r="H1" s="1369"/>
    </row>
    <row r="2" spans="1:9" ht="21" customHeight="1" x14ac:dyDescent="0.2">
      <c r="A2" s="1273" t="s">
        <v>755</v>
      </c>
      <c r="B2" s="1273"/>
      <c r="C2" s="1273"/>
      <c r="D2" s="1273"/>
      <c r="E2" s="1273"/>
      <c r="F2" s="1273"/>
      <c r="G2" s="1273"/>
      <c r="H2" s="1273"/>
    </row>
    <row r="3" spans="1:9" ht="25.5" customHeight="1" x14ac:dyDescent="0.2">
      <c r="A3" s="1246" t="e">
        <f>#REF!</f>
        <v>#REF!</v>
      </c>
      <c r="B3" s="1154"/>
      <c r="C3" s="1154"/>
      <c r="D3" s="1154"/>
      <c r="E3" s="1154"/>
      <c r="F3" s="1154"/>
      <c r="G3" s="1154"/>
      <c r="H3" s="1154"/>
    </row>
    <row r="4" spans="1:9" ht="22.5" customHeight="1" x14ac:dyDescent="0.2">
      <c r="A4" s="293"/>
      <c r="B4" s="293"/>
      <c r="C4" s="293"/>
      <c r="D4" s="293"/>
      <c r="E4" s="293"/>
      <c r="F4" s="257"/>
      <c r="G4" s="1370" t="s">
        <v>329</v>
      </c>
      <c r="H4" s="1370"/>
    </row>
    <row r="5" spans="1:9" ht="41.25" customHeight="1" x14ac:dyDescent="0.2">
      <c r="A5" s="1274" t="s">
        <v>0</v>
      </c>
      <c r="B5" s="1274" t="s">
        <v>1</v>
      </c>
      <c r="C5" s="1371" t="s">
        <v>757</v>
      </c>
      <c r="D5" s="1371"/>
      <c r="E5" s="1371"/>
      <c r="F5" s="1371" t="s">
        <v>758</v>
      </c>
      <c r="G5" s="1371"/>
      <c r="H5" s="1371"/>
    </row>
    <row r="6" spans="1:9" ht="36" customHeight="1" x14ac:dyDescent="0.2">
      <c r="A6" s="1368"/>
      <c r="B6" s="1368"/>
      <c r="C6" s="1371" t="s">
        <v>759</v>
      </c>
      <c r="D6" s="1371" t="s">
        <v>317</v>
      </c>
      <c r="E6" s="1371"/>
      <c r="F6" s="1274" t="s">
        <v>759</v>
      </c>
      <c r="G6" s="1371" t="s">
        <v>317</v>
      </c>
      <c r="H6" s="1371"/>
    </row>
    <row r="7" spans="1:9" ht="60" customHeight="1" x14ac:dyDescent="0.2">
      <c r="A7" s="1254"/>
      <c r="B7" s="1254"/>
      <c r="C7" s="1371"/>
      <c r="D7" s="361" t="s">
        <v>751</v>
      </c>
      <c r="E7" s="361" t="s">
        <v>752</v>
      </c>
      <c r="F7" s="1254"/>
      <c r="G7" s="361" t="s">
        <v>751</v>
      </c>
      <c r="H7" s="361" t="s">
        <v>752</v>
      </c>
      <c r="I7" s="134"/>
    </row>
    <row r="8" spans="1:9" s="71" customFormat="1" ht="51" customHeight="1" x14ac:dyDescent="0.2">
      <c r="A8" s="671" t="s">
        <v>8</v>
      </c>
      <c r="B8" s="630" t="s">
        <v>753</v>
      </c>
      <c r="C8" s="671" t="s">
        <v>760</v>
      </c>
      <c r="D8" s="681">
        <v>22801</v>
      </c>
      <c r="E8" s="681">
        <v>2045</v>
      </c>
      <c r="F8" s="682" t="s">
        <v>676</v>
      </c>
      <c r="G8" s="681">
        <v>22801</v>
      </c>
      <c r="H8" s="681">
        <v>2045</v>
      </c>
      <c r="I8" s="135"/>
    </row>
    <row r="9" spans="1:9" ht="35.25" customHeight="1" x14ac:dyDescent="0.2">
      <c r="A9" s="361" t="s">
        <v>10</v>
      </c>
      <c r="B9" s="395" t="s">
        <v>754</v>
      </c>
      <c r="C9" s="361"/>
      <c r="D9" s="689">
        <f>SUM(D10:D12)</f>
        <v>12460.561</v>
      </c>
      <c r="E9" s="689">
        <f>SUM(E10:E12)</f>
        <v>56.682000000000002</v>
      </c>
      <c r="F9" s="689">
        <f t="shared" ref="F9:H9" si="0">SUM(F10:F12)</f>
        <v>0</v>
      </c>
      <c r="G9" s="689">
        <f t="shared" si="0"/>
        <v>12460.561</v>
      </c>
      <c r="H9" s="689">
        <f t="shared" si="0"/>
        <v>56.682000000000002</v>
      </c>
    </row>
    <row r="10" spans="1:9" ht="70.5" customHeight="1" x14ac:dyDescent="0.2">
      <c r="A10" s="683">
        <v>1</v>
      </c>
      <c r="B10" s="684" t="s">
        <v>756</v>
      </c>
      <c r="C10" s="683" t="s">
        <v>763</v>
      </c>
      <c r="D10" s="685">
        <v>2973.556</v>
      </c>
      <c r="E10" s="684"/>
      <c r="F10" s="686" t="s">
        <v>761</v>
      </c>
      <c r="G10" s="687">
        <f>D10</f>
        <v>2973.556</v>
      </c>
      <c r="H10" s="688"/>
    </row>
    <row r="11" spans="1:9" ht="79.5" customHeight="1" x14ac:dyDescent="0.2">
      <c r="A11" s="653" t="s">
        <v>590</v>
      </c>
      <c r="B11" s="649" t="s">
        <v>762</v>
      </c>
      <c r="C11" s="648" t="s">
        <v>765</v>
      </c>
      <c r="D11" s="674">
        <v>2730.326</v>
      </c>
      <c r="E11" s="623"/>
      <c r="F11" s="670" t="s">
        <v>764</v>
      </c>
      <c r="G11" s="672">
        <f>D11</f>
        <v>2730.326</v>
      </c>
      <c r="H11" s="673"/>
    </row>
    <row r="12" spans="1:9" ht="76.5" customHeight="1" x14ac:dyDescent="0.2">
      <c r="A12" s="675" t="s">
        <v>473</v>
      </c>
      <c r="B12" s="676" t="s">
        <v>766</v>
      </c>
      <c r="C12" s="690" t="s">
        <v>767</v>
      </c>
      <c r="D12" s="677">
        <v>6756.6790000000001</v>
      </c>
      <c r="E12" s="678">
        <v>56.682000000000002</v>
      </c>
      <c r="F12" s="679" t="s">
        <v>768</v>
      </c>
      <c r="G12" s="680">
        <f>D12</f>
        <v>6756.6790000000001</v>
      </c>
      <c r="H12" s="680">
        <f>E12</f>
        <v>56.682000000000002</v>
      </c>
    </row>
    <row r="13" spans="1:9" s="71" customFormat="1" ht="44.25" customHeight="1" x14ac:dyDescent="0.2">
      <c r="A13" s="297" t="s">
        <v>13</v>
      </c>
      <c r="B13" s="297" t="s">
        <v>769</v>
      </c>
      <c r="C13" s="297"/>
      <c r="D13" s="669">
        <f>D8-D9</f>
        <v>10340.439</v>
      </c>
      <c r="E13" s="669">
        <f t="shared" ref="E13:H13" si="1">E8-E9</f>
        <v>1988.318</v>
      </c>
      <c r="F13" s="669"/>
      <c r="G13" s="669">
        <f t="shared" si="1"/>
        <v>10340.439</v>
      </c>
      <c r="H13" s="669">
        <f t="shared" si="1"/>
        <v>1988.318</v>
      </c>
    </row>
  </sheetData>
  <mergeCells count="12">
    <mergeCell ref="B5:B7"/>
    <mergeCell ref="A5:A7"/>
    <mergeCell ref="G1:H1"/>
    <mergeCell ref="G4:H4"/>
    <mergeCell ref="D6:E6"/>
    <mergeCell ref="C5:E5"/>
    <mergeCell ref="C6:C7"/>
    <mergeCell ref="F5:H5"/>
    <mergeCell ref="G6:H6"/>
    <mergeCell ref="F6:F7"/>
    <mergeCell ref="A2:H2"/>
    <mergeCell ref="A3:H3"/>
  </mergeCells>
  <pageMargins left="0.45" right="0.45" top="0.75" bottom="0.75" header="0.3" footer="0.3"/>
  <pageSetup paperSize="9" scale="85" firstPageNumber="81" orientation="portrait" useFirstPageNumber="1" verticalDpi="0" r:id="rId1"/>
  <headerFooter>
    <oddFooter>Page &amp;P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19</vt:i4>
      </vt:variant>
    </vt:vector>
  </HeadingPairs>
  <TitlesOfParts>
    <vt:vector size="49" baseType="lpstr">
      <vt:lpstr>Biểu 1</vt:lpstr>
      <vt:lpstr>Biểu 2</vt:lpstr>
      <vt:lpstr>Biểu 3</vt:lpstr>
      <vt:lpstr>BCVĐTC</vt:lpstr>
      <vt:lpstr>Biểu 4.14a</vt:lpstr>
      <vt:lpstr>Biểu 5</vt:lpstr>
      <vt:lpstr>Biểu 6</vt:lpstr>
      <vt:lpstr>Biểu 7</vt:lpstr>
      <vt:lpstr>Biểu 8</vt:lpstr>
      <vt:lpstr>Biểu 9</vt:lpstr>
      <vt:lpstr>Biểu 10</vt:lpstr>
      <vt:lpstr>Biểu 11</vt:lpstr>
      <vt:lpstr>Biểu 12 ĐT</vt:lpstr>
      <vt:lpstr>Biểu 4.24b</vt:lpstr>
      <vt:lpstr>Biểu 24d</vt:lpstr>
      <vt:lpstr>Biểu 13</vt:lpstr>
      <vt:lpstr>PL 1</vt:lpstr>
      <vt:lpstr>PL 2</vt:lpstr>
      <vt:lpstr>PL 03</vt:lpstr>
      <vt:lpstr>Biểu 4</vt:lpstr>
      <vt:lpstr>Tỉnh bổ sung</vt:lpstr>
      <vt:lpstr>ĐC đầu tư</vt:lpstr>
      <vt:lpstr>đc</vt:lpstr>
      <vt:lpstr>Biểu 4.30</vt:lpstr>
      <vt:lpstr>Biểu 4.31</vt:lpstr>
      <vt:lpstr>Biểu 4.35</vt:lpstr>
      <vt:lpstr>Biểu 4.36</vt:lpstr>
      <vt:lpstr>Biểu 4.37</vt:lpstr>
      <vt:lpstr>Biểu 4.38</vt:lpstr>
      <vt:lpstr>PL7</vt:lpstr>
      <vt:lpstr>'Biểu 4'!chuong_phuluc_28_name</vt:lpstr>
      <vt:lpstr>'Biểu 4.36'!chuong_phuluc_3_name</vt:lpstr>
      <vt:lpstr>'Biểu 8'!chuong_phuluc_33</vt:lpstr>
      <vt:lpstr>'Biểu 8'!chuong_phuluc_33_name</vt:lpstr>
      <vt:lpstr>'Biểu 11'!chuong_phuluc_37_name</vt:lpstr>
      <vt:lpstr>'Biểu 4.37'!chuong_phuluc_4_name</vt:lpstr>
      <vt:lpstr>'Biểu 4.30'!chuong_phuluc_43_name</vt:lpstr>
      <vt:lpstr>'Biểu 4.31'!chuong_phuluc_44_name</vt:lpstr>
      <vt:lpstr>'Biểu 4.38'!chuong_phuluc_5_name</vt:lpstr>
      <vt:lpstr>'Biểu 11'!Print_Area</vt:lpstr>
      <vt:lpstr>'Biểu 13'!Print_Area</vt:lpstr>
      <vt:lpstr>'Biểu 10'!Print_Titles</vt:lpstr>
      <vt:lpstr>'Biểu 11'!Print_Titles</vt:lpstr>
      <vt:lpstr>'Biểu 12 ĐT'!Print_Titles</vt:lpstr>
      <vt:lpstr>'Biểu 13'!Print_Titles</vt:lpstr>
      <vt:lpstr>'Biểu 2'!Print_Titles</vt:lpstr>
      <vt:lpstr>'Biểu 3'!Print_Titles</vt:lpstr>
      <vt:lpstr>'Biểu 8'!Print_Titles</vt:lpstr>
      <vt:lpstr>'Tỉnh bổ sung'!Print_Titles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hien</dc:creator>
  <cp:lastModifiedBy>MINH CHIEN</cp:lastModifiedBy>
  <cp:lastPrinted>2026-01-13T07:44:35Z</cp:lastPrinted>
  <dcterms:created xsi:type="dcterms:W3CDTF">2017-06-24T08:14:12Z</dcterms:created>
  <dcterms:modified xsi:type="dcterms:W3CDTF">2026-01-14T08:09:26Z</dcterms:modified>
</cp:coreProperties>
</file>